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D4E5DE38-5F1C-4681-A930-C350B114E4B7}" xr6:coauthVersionLast="47" xr6:coauthVersionMax="47" xr10:uidLastSave="{00000000-0000-0000-0000-000000000000}"/>
  <bookViews>
    <workbookView xWindow="-120" yWindow="-120" windowWidth="24240" windowHeight="13140" firstSheet="1" activeTab="4" xr2:uid="{00000000-000D-0000-FFFF-FFFF00000000}"/>
  </bookViews>
  <sheets>
    <sheet name="Data Entry for CO III" sheetId="4" r:id="rId1"/>
    <sheet name="CO Attainment Analysis" sheetId="1" r:id="rId2"/>
    <sheet name="Data Entry for PO &amp; PSO" sheetId="6" r:id="rId3"/>
    <sheet name="PO &amp; PSO Attainment Analysis" sheetId="5" r:id="rId4"/>
    <sheet name="CO, PO &amp; PSO Final Attainment " sheetId="2" r:id="rId5"/>
  </sheets>
  <calcPr calcId="191029"/>
</workbook>
</file>

<file path=xl/calcChain.xml><?xml version="1.0" encoding="utf-8"?>
<calcChain xmlns="http://schemas.openxmlformats.org/spreadsheetml/2006/main">
  <c r="I8" i="5" l="1"/>
  <c r="J9" i="5"/>
  <c r="BF9" i="5" l="1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I9" i="5"/>
  <c r="H9" i="5"/>
  <c r="G9" i="5"/>
  <c r="F9" i="5"/>
  <c r="E9" i="5"/>
  <c r="D9" i="5"/>
  <c r="E6" i="1" l="1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BF8" i="5" l="1"/>
  <c r="BF10" i="5" s="1"/>
  <c r="BE8" i="5"/>
  <c r="BE10" i="5" s="1"/>
  <c r="BD8" i="5"/>
  <c r="BD10" i="5" s="1"/>
  <c r="BC8" i="5"/>
  <c r="BC10" i="5" s="1"/>
  <c r="BB8" i="5"/>
  <c r="BB10" i="5" s="1"/>
  <c r="BB11" i="5" s="1"/>
  <c r="BB12" i="5" s="1"/>
  <c r="BF5" i="5"/>
  <c r="BF6" i="5" s="1"/>
  <c r="BE5" i="5"/>
  <c r="BE6" i="5" s="1"/>
  <c r="BD5" i="5"/>
  <c r="BD6" i="5" s="1"/>
  <c r="BC5" i="5"/>
  <c r="BC6" i="5" s="1"/>
  <c r="BB5" i="5"/>
  <c r="BB6" i="5" s="1"/>
  <c r="AW10" i="5"/>
  <c r="AW11" i="5" s="1"/>
  <c r="AW12" i="5" s="1"/>
  <c r="BA8" i="5"/>
  <c r="BA10" i="5" s="1"/>
  <c r="AZ8" i="5"/>
  <c r="AZ10" i="5" s="1"/>
  <c r="AY8" i="5"/>
  <c r="AY10" i="5" s="1"/>
  <c r="AX8" i="5"/>
  <c r="AX10" i="5" s="1"/>
  <c r="AW8" i="5"/>
  <c r="BA5" i="5"/>
  <c r="BA6" i="5" s="1"/>
  <c r="AZ5" i="5"/>
  <c r="AZ6" i="5" s="1"/>
  <c r="AY5" i="5"/>
  <c r="AY6" i="5" s="1"/>
  <c r="AX5" i="5"/>
  <c r="AX6" i="5" s="1"/>
  <c r="AW5" i="5"/>
  <c r="AW6" i="5" s="1"/>
  <c r="BF6" i="6"/>
  <c r="BE6" i="6"/>
  <c r="BD6" i="6"/>
  <c r="BC6" i="6"/>
  <c r="BB6" i="6"/>
  <c r="BA6" i="6"/>
  <c r="AZ6" i="6"/>
  <c r="AY6" i="6"/>
  <c r="AX6" i="6"/>
  <c r="AW6" i="6"/>
  <c r="W9" i="1"/>
  <c r="W10" i="1"/>
  <c r="E9" i="1"/>
  <c r="Z10" i="1"/>
  <c r="Y10" i="1"/>
  <c r="Z9" i="1"/>
  <c r="Y9" i="1"/>
  <c r="Z6" i="1"/>
  <c r="Z7" i="1" s="1"/>
  <c r="Y6" i="1"/>
  <c r="Y7" i="1" s="1"/>
  <c r="X10" i="1"/>
  <c r="X9" i="1"/>
  <c r="X6" i="1"/>
  <c r="X7" i="1" s="1"/>
  <c r="W6" i="1"/>
  <c r="W7" i="1" s="1"/>
  <c r="E8" i="4"/>
  <c r="Y11" i="1" l="1"/>
  <c r="Z11" i="1"/>
  <c r="X11" i="1"/>
  <c r="H26" i="5"/>
  <c r="H27" i="5"/>
  <c r="I26" i="5"/>
  <c r="I27" i="5"/>
  <c r="W11" i="1"/>
  <c r="G26" i="1" l="1"/>
  <c r="Y12" i="1"/>
  <c r="G25" i="1"/>
  <c r="W12" i="1"/>
  <c r="X12" i="1"/>
  <c r="I25" i="1"/>
  <c r="D13" i="2" s="1"/>
  <c r="Z12" i="1"/>
  <c r="I26" i="1"/>
  <c r="V10" i="1"/>
  <c r="U10" i="1"/>
  <c r="R10" i="1"/>
  <c r="Q10" i="1"/>
  <c r="N10" i="1"/>
  <c r="M10" i="1"/>
  <c r="I10" i="1"/>
  <c r="J10" i="1"/>
  <c r="G10" i="1"/>
  <c r="H10" i="1"/>
  <c r="P10" i="1"/>
  <c r="S10" i="1"/>
  <c r="L10" i="1"/>
  <c r="T10" i="1"/>
  <c r="K10" i="1"/>
  <c r="O10" i="1"/>
  <c r="F10" i="1"/>
  <c r="E10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E8" i="5"/>
  <c r="E10" i="5" s="1"/>
  <c r="F8" i="5"/>
  <c r="G8" i="5"/>
  <c r="G10" i="5" s="1"/>
  <c r="H8" i="5"/>
  <c r="J8" i="5"/>
  <c r="J10" i="5" s="1"/>
  <c r="K8" i="5"/>
  <c r="K10" i="5" s="1"/>
  <c r="L8" i="5"/>
  <c r="M8" i="5"/>
  <c r="M10" i="5" s="1"/>
  <c r="N8" i="5"/>
  <c r="O8" i="5"/>
  <c r="O10" i="5" s="1"/>
  <c r="P8" i="5"/>
  <c r="Q8" i="5"/>
  <c r="Q10" i="5" s="1"/>
  <c r="R8" i="5"/>
  <c r="S8" i="5"/>
  <c r="T8" i="5"/>
  <c r="U8" i="5"/>
  <c r="U10" i="5" s="1"/>
  <c r="V8" i="5"/>
  <c r="W8" i="5"/>
  <c r="X8" i="5"/>
  <c r="Y8" i="5"/>
  <c r="Y10" i="5" s="1"/>
  <c r="Z8" i="5"/>
  <c r="Z10" i="5" s="1"/>
  <c r="AA8" i="5"/>
  <c r="AB8" i="5"/>
  <c r="AC8" i="5"/>
  <c r="AC10" i="5" s="1"/>
  <c r="AD8" i="5"/>
  <c r="AD10" i="5" s="1"/>
  <c r="AE8" i="5"/>
  <c r="AF8" i="5"/>
  <c r="AG8" i="5"/>
  <c r="AG10" i="5" s="1"/>
  <c r="AH8" i="5"/>
  <c r="AI8" i="5"/>
  <c r="AJ8" i="5"/>
  <c r="AK8" i="5"/>
  <c r="AL8" i="5"/>
  <c r="AM8" i="5"/>
  <c r="AN8" i="5"/>
  <c r="AO8" i="5"/>
  <c r="AO10" i="5" s="1"/>
  <c r="AP8" i="5"/>
  <c r="AQ8" i="5"/>
  <c r="AQ10" i="5" s="1"/>
  <c r="AR8" i="5"/>
  <c r="AS8" i="5"/>
  <c r="AT8" i="5"/>
  <c r="AU8" i="5"/>
  <c r="AV8" i="5"/>
  <c r="D8" i="5"/>
  <c r="D10" i="5" s="1"/>
  <c r="AM5" i="5"/>
  <c r="AM6" i="5" s="1"/>
  <c r="AN5" i="5"/>
  <c r="AN6" i="5" s="1"/>
  <c r="AO5" i="5"/>
  <c r="AO6" i="5" s="1"/>
  <c r="AP5" i="5"/>
  <c r="E5" i="5"/>
  <c r="E6" i="5" s="1"/>
  <c r="F5" i="5"/>
  <c r="F6" i="5" s="1"/>
  <c r="G5" i="5"/>
  <c r="G6" i="5" s="1"/>
  <c r="H5" i="5"/>
  <c r="H6" i="5" s="1"/>
  <c r="I5" i="5"/>
  <c r="J5" i="5"/>
  <c r="K5" i="5"/>
  <c r="K6" i="5" s="1"/>
  <c r="L5" i="5"/>
  <c r="L6" i="5" s="1"/>
  <c r="M5" i="5"/>
  <c r="N5" i="5"/>
  <c r="N6" i="5" s="1"/>
  <c r="O5" i="5"/>
  <c r="O6" i="5" s="1"/>
  <c r="P5" i="5"/>
  <c r="P6" i="5" s="1"/>
  <c r="Q5" i="5"/>
  <c r="Q6" i="5" s="1"/>
  <c r="R5" i="5"/>
  <c r="S5" i="5"/>
  <c r="S6" i="5" s="1"/>
  <c r="T5" i="5"/>
  <c r="T6" i="5" s="1"/>
  <c r="U5" i="5"/>
  <c r="V5" i="5"/>
  <c r="W5" i="5"/>
  <c r="W6" i="5" s="1"/>
  <c r="X5" i="5"/>
  <c r="X6" i="5" s="1"/>
  <c r="Y5" i="5"/>
  <c r="Y6" i="5" s="1"/>
  <c r="Z5" i="5"/>
  <c r="Z6" i="5" s="1"/>
  <c r="AA5" i="5"/>
  <c r="AA6" i="5" s="1"/>
  <c r="AB5" i="5"/>
  <c r="AB6" i="5" s="1"/>
  <c r="AC5" i="5"/>
  <c r="AD5" i="5"/>
  <c r="AD6" i="5" s="1"/>
  <c r="AE5" i="5"/>
  <c r="AE6" i="5" s="1"/>
  <c r="AF5" i="5"/>
  <c r="AF6" i="5" s="1"/>
  <c r="AG5" i="5"/>
  <c r="AG6" i="5" s="1"/>
  <c r="AH5" i="5"/>
  <c r="AH6" i="5" s="1"/>
  <c r="AI5" i="5"/>
  <c r="AI6" i="5" s="1"/>
  <c r="AJ5" i="5"/>
  <c r="AJ6" i="5" s="1"/>
  <c r="AK5" i="5"/>
  <c r="AL5" i="5"/>
  <c r="AL6" i="5" s="1"/>
  <c r="AQ5" i="5"/>
  <c r="AQ6" i="5" s="1"/>
  <c r="AR5" i="5"/>
  <c r="AR6" i="5" s="1"/>
  <c r="AS5" i="5"/>
  <c r="AS6" i="5" s="1"/>
  <c r="AT5" i="5"/>
  <c r="AT6" i="5" s="1"/>
  <c r="AU5" i="5"/>
  <c r="AU6" i="5" s="1"/>
  <c r="AV5" i="5"/>
  <c r="AC6" i="5"/>
  <c r="AK6" i="5"/>
  <c r="AH6" i="6"/>
  <c r="AI6" i="6"/>
  <c r="AJ6" i="6"/>
  <c r="AK6" i="6"/>
  <c r="AL6" i="6"/>
  <c r="AM6" i="6"/>
  <c r="AN6" i="6"/>
  <c r="AO6" i="6"/>
  <c r="AP6" i="6"/>
  <c r="AQ6" i="6"/>
  <c r="D6" i="6"/>
  <c r="D5" i="5"/>
  <c r="D6" i="5" s="1"/>
  <c r="I10" i="5"/>
  <c r="AE10" i="5"/>
  <c r="T6" i="1"/>
  <c r="T7" i="1" s="1"/>
  <c r="S6" i="1"/>
  <c r="S7" i="1" s="1"/>
  <c r="R6" i="1"/>
  <c r="R7" i="1" s="1"/>
  <c r="Q6" i="1"/>
  <c r="Q7" i="1" s="1"/>
  <c r="P6" i="1"/>
  <c r="P7" i="1" s="1"/>
  <c r="O6" i="1"/>
  <c r="O7" i="1" s="1"/>
  <c r="F7" i="1"/>
  <c r="G6" i="1"/>
  <c r="G7" i="1" s="1"/>
  <c r="H6" i="1"/>
  <c r="H7" i="1" s="1"/>
  <c r="I6" i="1"/>
  <c r="I7" i="1" s="1"/>
  <c r="J6" i="1"/>
  <c r="J7" i="1" s="1"/>
  <c r="K6" i="1"/>
  <c r="K7" i="1" s="1"/>
  <c r="L6" i="1"/>
  <c r="L7" i="1" s="1"/>
  <c r="M6" i="1"/>
  <c r="M7" i="1" s="1"/>
  <c r="N6" i="1"/>
  <c r="N7" i="1" s="1"/>
  <c r="U6" i="1"/>
  <c r="U7" i="1" s="1"/>
  <c r="V6" i="1"/>
  <c r="V7" i="1" s="1"/>
  <c r="E7" i="1"/>
  <c r="AV6" i="6"/>
  <c r="AU6" i="6"/>
  <c r="AT6" i="6"/>
  <c r="AS6" i="6"/>
  <c r="AR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AV6" i="5"/>
  <c r="AP6" i="5"/>
  <c r="V6" i="5"/>
  <c r="U6" i="5"/>
  <c r="R6" i="5"/>
  <c r="M6" i="5"/>
  <c r="J6" i="5"/>
  <c r="I6" i="5"/>
  <c r="F8" i="4"/>
  <c r="D14" i="2" l="1"/>
  <c r="J26" i="1"/>
  <c r="C13" i="2"/>
  <c r="H25" i="1"/>
  <c r="H26" i="1"/>
  <c r="C14" i="2"/>
  <c r="N10" i="5"/>
  <c r="AK10" i="5"/>
  <c r="AS10" i="5"/>
  <c r="N11" i="1"/>
  <c r="V11" i="1"/>
  <c r="AT10" i="5"/>
  <c r="AP10" i="5"/>
  <c r="AL10" i="5"/>
  <c r="AH10" i="5"/>
  <c r="V10" i="5"/>
  <c r="R10" i="5"/>
  <c r="T11" i="1"/>
  <c r="AU10" i="5"/>
  <c r="AM10" i="5"/>
  <c r="AI10" i="5"/>
  <c r="AA10" i="5"/>
  <c r="W10" i="5"/>
  <c r="S10" i="5"/>
  <c r="O11" i="1"/>
  <c r="O12" i="1" s="1"/>
  <c r="J11" i="1"/>
  <c r="Q11" i="1"/>
  <c r="R11" i="1"/>
  <c r="U11" i="1"/>
  <c r="G24" i="1" s="1"/>
  <c r="C12" i="2" s="1"/>
  <c r="S11" i="1"/>
  <c r="P11" i="1"/>
  <c r="K11" i="1"/>
  <c r="G19" i="1" s="1"/>
  <c r="I11" i="1"/>
  <c r="G18" i="1" s="1"/>
  <c r="L11" i="1"/>
  <c r="H11" i="1"/>
  <c r="I17" i="1" s="1"/>
  <c r="M11" i="1"/>
  <c r="M12" i="1" s="1"/>
  <c r="F10" i="5"/>
  <c r="F11" i="1"/>
  <c r="AJ10" i="5"/>
  <c r="X10" i="5"/>
  <c r="P10" i="5"/>
  <c r="AR10" i="5"/>
  <c r="AR11" i="5" s="1"/>
  <c r="L10" i="5"/>
  <c r="I11" i="5" s="1"/>
  <c r="H10" i="5"/>
  <c r="AN10" i="5"/>
  <c r="AB10" i="5"/>
  <c r="AV10" i="5"/>
  <c r="AF10" i="5"/>
  <c r="AC11" i="5" s="1"/>
  <c r="I22" i="5" s="1"/>
  <c r="T10" i="5"/>
  <c r="E11" i="1"/>
  <c r="E12" i="1" s="1"/>
  <c r="G11" i="1"/>
  <c r="G12" i="1" s="1"/>
  <c r="X11" i="5" l="1"/>
  <c r="I21" i="5" s="1"/>
  <c r="J12" i="1"/>
  <c r="I18" i="1"/>
  <c r="D6" i="2" s="1"/>
  <c r="L12" i="1"/>
  <c r="I19" i="1"/>
  <c r="J19" i="1" s="1"/>
  <c r="P12" i="1"/>
  <c r="I21" i="1"/>
  <c r="J21" i="1" s="1"/>
  <c r="S12" i="1"/>
  <c r="G23" i="1"/>
  <c r="C11" i="2" s="1"/>
  <c r="I23" i="1"/>
  <c r="D11" i="2" s="1"/>
  <c r="T12" i="1"/>
  <c r="F12" i="1"/>
  <c r="I16" i="1"/>
  <c r="D4" i="2" s="1"/>
  <c r="R12" i="1"/>
  <c r="I22" i="1"/>
  <c r="D10" i="2" s="1"/>
  <c r="G22" i="1"/>
  <c r="C10" i="2" s="1"/>
  <c r="J25" i="1"/>
  <c r="V12" i="1"/>
  <c r="I24" i="1"/>
  <c r="D12" i="2" s="1"/>
  <c r="N12" i="1"/>
  <c r="I20" i="1"/>
  <c r="D8" i="2" s="1"/>
  <c r="N11" i="5"/>
  <c r="N12" i="5" s="1"/>
  <c r="I25" i="5"/>
  <c r="H25" i="5"/>
  <c r="I12" i="5"/>
  <c r="I18" i="5"/>
  <c r="Q12" i="1"/>
  <c r="D11" i="5"/>
  <c r="AH11" i="5"/>
  <c r="H23" i="5" s="1"/>
  <c r="F10" i="2" s="1"/>
  <c r="S11" i="5"/>
  <c r="I20" i="5" s="1"/>
  <c r="AM11" i="5"/>
  <c r="AM12" i="5" s="1"/>
  <c r="G21" i="1"/>
  <c r="C9" i="2" s="1"/>
  <c r="H12" i="1"/>
  <c r="U12" i="1"/>
  <c r="I12" i="1"/>
  <c r="G20" i="1"/>
  <c r="C8" i="2" s="1"/>
  <c r="K12" i="1"/>
  <c r="H24" i="1"/>
  <c r="G16" i="1"/>
  <c r="H18" i="5"/>
  <c r="F5" i="2" s="1"/>
  <c r="AR12" i="5"/>
  <c r="H21" i="5"/>
  <c r="F8" i="2" s="1"/>
  <c r="X12" i="5"/>
  <c r="AC12" i="5"/>
  <c r="H22" i="5"/>
  <c r="F9" i="2" s="1"/>
  <c r="G17" i="1"/>
  <c r="H19" i="1"/>
  <c r="C7" i="2"/>
  <c r="C6" i="2"/>
  <c r="H18" i="1"/>
  <c r="D5" i="2"/>
  <c r="J17" i="1"/>
  <c r="J16" i="1" l="1"/>
  <c r="H23" i="1"/>
  <c r="J22" i="1"/>
  <c r="J23" i="1"/>
  <c r="J24" i="1"/>
  <c r="C4" i="2"/>
  <c r="H16" i="1"/>
  <c r="H17" i="1"/>
  <c r="C5" i="2"/>
  <c r="H22" i="1"/>
  <c r="H20" i="5"/>
  <c r="F7" i="2" s="1"/>
  <c r="H19" i="5"/>
  <c r="F6" i="2" s="1"/>
  <c r="I19" i="5"/>
  <c r="D12" i="5"/>
  <c r="H17" i="5"/>
  <c r="F4" i="2" s="1"/>
  <c r="I17" i="5"/>
  <c r="H24" i="5"/>
  <c r="F11" i="2" s="1"/>
  <c r="I24" i="5"/>
  <c r="S12" i="5"/>
  <c r="AH12" i="5"/>
  <c r="I23" i="5"/>
  <c r="D7" i="2"/>
  <c r="H21" i="1"/>
  <c r="J18" i="1"/>
  <c r="D9" i="2"/>
  <c r="J20" i="1"/>
  <c r="H20" i="1"/>
  <c r="D15" i="2" l="1"/>
  <c r="D17" i="2" s="1"/>
  <c r="C15" i="2"/>
  <c r="C17" i="2" s="1"/>
  <c r="F15" i="2"/>
  <c r="E20" i="2" s="1"/>
  <c r="C18" i="2" l="1"/>
  <c r="C20" i="2" s="1"/>
  <c r="C21" i="2" s="1"/>
  <c r="K5" i="2" s="1"/>
</calcChain>
</file>

<file path=xl/sharedStrings.xml><?xml version="1.0" encoding="utf-8"?>
<sst xmlns="http://schemas.openxmlformats.org/spreadsheetml/2006/main" count="366" uniqueCount="132">
  <si>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</si>
  <si>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</si>
  <si>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</si>
  <si>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</si>
  <si>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</si>
  <si>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</si>
  <si>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</si>
  <si>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</si>
  <si>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</si>
  <si>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</si>
  <si>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</si>
  <si>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</si>
  <si>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CO5</t>
  </si>
  <si>
    <t>Level</t>
  </si>
  <si>
    <t>CO6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</si>
  <si>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</si>
  <si>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</si>
  <si>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</si>
  <si>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</si>
  <si>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</si>
  <si>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</si>
  <si>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</si>
  <si>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</si>
  <si>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</si>
  <si>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</si>
  <si>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 xml:space="preserve">Level of Attainment </t>
  </si>
  <si>
    <t xml:space="preserve">Threshold Value </t>
  </si>
  <si>
    <t>40-60 %</t>
  </si>
  <si>
    <t>61-70 %</t>
  </si>
  <si>
    <t>Above 71%</t>
  </si>
  <si>
    <t>Base Value (level)</t>
  </si>
  <si>
    <t>Subject -1 
CO1</t>
  </si>
  <si>
    <t>Subject -2 
CO2</t>
  </si>
  <si>
    <t>Subject -3
CO3</t>
  </si>
  <si>
    <t>Subject -4
CO4</t>
  </si>
  <si>
    <t>Name of the Exam : Internal &amp; External Exam - 2020-21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</si>
  <si>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</si>
  <si>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</si>
  <si>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</si>
  <si>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</si>
  <si>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</si>
  <si>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</si>
  <si>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</si>
  <si>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</si>
  <si>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</si>
  <si>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</si>
  <si>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</si>
  <si>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t>Base Value 
(level)</t>
  </si>
  <si>
    <t>Subject -5
CO5</t>
  </si>
  <si>
    <t>Max Marks :</t>
  </si>
  <si>
    <t>&gt;=50%</t>
  </si>
  <si>
    <t xml:space="preserve">AVG of Target Attainment </t>
  </si>
  <si>
    <t>Subject - 6
CO6</t>
  </si>
  <si>
    <t>Subject - 7 
CO7</t>
  </si>
  <si>
    <t>Subject - 8
CO8</t>
  </si>
  <si>
    <t>Subject - 9
CO9</t>
  </si>
  <si>
    <t>CO7</t>
  </si>
  <si>
    <t>CO8</t>
  </si>
  <si>
    <t>CO9</t>
  </si>
  <si>
    <t>Programme: BSc</t>
  </si>
  <si>
    <t>Attainment  of CO, PO &amp; PSO</t>
  </si>
  <si>
    <t>Project Lab- 1
CO9</t>
  </si>
  <si>
    <t>Project Lab- 2
CO10</t>
  </si>
  <si>
    <t>Project Lab- 3
CO11</t>
  </si>
  <si>
    <t>Name of the Exam : Internal &amp; External Exam - 2021-22</t>
  </si>
  <si>
    <t>Subject - 10
CO10</t>
  </si>
  <si>
    <t>Subject - 11
C11</t>
  </si>
  <si>
    <t>Internal 
(15)</t>
  </si>
  <si>
    <t>CO10</t>
  </si>
  <si>
    <t>CO11</t>
  </si>
  <si>
    <t xml:space="preserve">External (35) </t>
  </si>
  <si>
    <r>
      <rPr>
        <b/>
        <sz val="20"/>
        <color theme="1"/>
        <rFont val="Book Antiqua"/>
        <family val="1"/>
      </rPr>
      <t xml:space="preserve">Arts, Commerce and Science College, Nashik </t>
    </r>
    <r>
      <rPr>
        <sz val="20"/>
        <color theme="1"/>
        <rFont val="Book Antiqua"/>
        <family val="1"/>
      </rPr>
      <t xml:space="preserve">
Department of Botany
Data Entry Sheet - 2021-22</t>
    </r>
  </si>
  <si>
    <t>Botany paper -1 
CO1</t>
  </si>
  <si>
    <t>Botany paper-2 
CO2</t>
  </si>
  <si>
    <t>Botany paper -3
CO3</t>
  </si>
  <si>
    <t>Botany paper  -4
CO4</t>
  </si>
  <si>
    <t>Botany Paper -5
CO5</t>
  </si>
  <si>
    <t>Botany Paper -6 
CO6</t>
  </si>
  <si>
    <t>Botany Paper -7 
CO7</t>
  </si>
  <si>
    <t>Botany Paper -8 
CO8</t>
  </si>
  <si>
    <r>
      <rPr>
        <b/>
        <sz val="20"/>
        <color theme="1"/>
        <rFont val="Book Antiqua"/>
        <family val="1"/>
      </rPr>
      <t xml:space="preserve">Arts,Commerce and Science College, Nashik </t>
    </r>
    <r>
      <rPr>
        <sz val="20"/>
        <color theme="1"/>
        <rFont val="Book Antiqua"/>
        <family val="1"/>
      </rPr>
      <t xml:space="preserve">
Department of Botany
Course Attainment Sheet - 2021-22</t>
    </r>
  </si>
  <si>
    <r>
      <rPr>
        <sz val="20"/>
        <color theme="1"/>
        <rFont val="Book Antiqua"/>
        <family val="1"/>
      </rPr>
      <t xml:space="preserve">Arts, Commerce and Science College, Nashik </t>
    </r>
    <r>
      <rPr>
        <b/>
        <sz val="20"/>
        <color theme="1"/>
        <rFont val="Book Antiqua"/>
        <family val="1"/>
      </rPr>
      <t xml:space="preserve">
Department of Botany
Programme Exit Survey - 2021-22</t>
    </r>
  </si>
  <si>
    <t>Programme: BSc (Botany)(Semester V)</t>
  </si>
  <si>
    <t>Agwan Vinanti S.</t>
  </si>
  <si>
    <t>Ahire Chetana N.</t>
  </si>
  <si>
    <t>Anama Shazma A.K.</t>
  </si>
  <si>
    <t>Avile Mansi A.</t>
  </si>
  <si>
    <t>Bahikar Harshali M.</t>
  </si>
  <si>
    <t>Borse Unnati P.</t>
  </si>
  <si>
    <t>Chavandgir Bhagyashri G</t>
  </si>
  <si>
    <t>Daund Rutuja Y.</t>
  </si>
  <si>
    <t>Gaikwad Khushboo P</t>
  </si>
  <si>
    <t>Gaikwad Krishna S.</t>
  </si>
  <si>
    <t>Gorade Vrundavani S</t>
  </si>
  <si>
    <t>Jejurkar Priyanka B.</t>
  </si>
  <si>
    <t>Kaklij Pallavi U.</t>
  </si>
  <si>
    <t>Kawade Ashvini S.</t>
  </si>
  <si>
    <t>Kedar Sakshi S.</t>
  </si>
  <si>
    <t>Modse Manali D.</t>
  </si>
  <si>
    <t>Mokal Bhagyashri B</t>
  </si>
  <si>
    <t>Patil Siddhesh D.</t>
  </si>
  <si>
    <t>Pawar Rupesh V.</t>
  </si>
  <si>
    <t>Pawar Samiksha S.</t>
  </si>
  <si>
    <t>Raut Priti S.</t>
  </si>
  <si>
    <t>Sonawane Komal V.</t>
  </si>
  <si>
    <t>Talekar Bharati G.</t>
  </si>
  <si>
    <t>Ushire Kalpesh R.</t>
  </si>
  <si>
    <t>Warke Harshali N.</t>
  </si>
  <si>
    <t>Bahikar Harshali Murlidhar</t>
  </si>
  <si>
    <t>Modse Manali Dilip</t>
  </si>
  <si>
    <t>Kalpesh ushire</t>
  </si>
  <si>
    <t>Agwan Vinanti Suresh</t>
  </si>
  <si>
    <t>Warke Harshali Nitin</t>
  </si>
  <si>
    <t xml:space="preserve">Gorade vrundavani Santosh </t>
  </si>
  <si>
    <t>Chavandgir Bhagyshri gulab</t>
  </si>
  <si>
    <t xml:space="preserve">Patil Pooja Bapusaheb </t>
  </si>
  <si>
    <t xml:space="preserve">Hembade ujjwala rangnath </t>
  </si>
  <si>
    <t>Khan anam arif</t>
  </si>
  <si>
    <t>Kawade ashvini shantaram</t>
  </si>
  <si>
    <t>Mokal bhagyashree bajeerao</t>
  </si>
  <si>
    <t>Daund Rutuja Yogesh</t>
  </si>
  <si>
    <t xml:space="preserve">Rupesh Vijay Pawar </t>
  </si>
  <si>
    <t>Gaikwad krishna sunil</t>
  </si>
  <si>
    <t>Siddhesh patil</t>
  </si>
  <si>
    <t xml:space="preserve">Khushboo Prakash Gaikwad </t>
  </si>
  <si>
    <t xml:space="preserve">Prajakta Bhagavan sanap </t>
  </si>
  <si>
    <t xml:space="preserve">Mansi Anil Avile </t>
  </si>
  <si>
    <t xml:space="preserve">Pawar samiksha sanjay </t>
  </si>
  <si>
    <t xml:space="preserve">Priyanka Bapu jejurkar </t>
  </si>
  <si>
    <t>Kaklij pallavi Ulhasrao</t>
  </si>
  <si>
    <t xml:space="preserve">Talekar Bharti govind </t>
  </si>
  <si>
    <t>Botany Sem.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</si>
</sst>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20"/>
      <color rgb="FFFF0000"/>
      <name val="Book Antiqua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8"/>
      <name val="Book Antiqua"/>
      <family val="1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Book Antiqua"/>
      <family val="1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20" borderId="1" applyNumberFormat="0" applyAlignment="0" applyProtection="0"/>
  </cellStyleXfs>
  <cellXfs count="22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/>
    <xf numFmtId="0" fontId="1" fillId="7" borderId="2" xfId="6" applyBorder="1"/>
    <xf numFmtId="0" fontId="11" fillId="6" borderId="2" xfId="5" applyFont="1" applyBorder="1"/>
    <xf numFmtId="0" fontId="12" fillId="5" borderId="2" xfId="4" applyFont="1" applyBorder="1" applyAlignment="1">
      <alignment horizontal="center" vertical="center"/>
    </xf>
    <xf numFmtId="0" fontId="14" fillId="5" borderId="2" xfId="4" applyFont="1" applyBorder="1" applyAlignment="1">
      <alignment horizontal="center"/>
    </xf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2" fontId="12" fillId="7" borderId="2" xfId="6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10" fillId="0" borderId="0" xfId="0" applyFont="1"/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2" fillId="7" borderId="2" xfId="6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5" borderId="2" xfId="4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" fillId="14" borderId="2" xfId="14" applyBorder="1" applyAlignment="1">
      <alignment horizontal="center" vertical="center" wrapText="1"/>
    </xf>
    <xf numFmtId="0" fontId="1" fillId="14" borderId="2" xfId="14" applyBorder="1" applyAlignment="1">
      <alignment horizontal="center" vertical="center"/>
    </xf>
    <xf numFmtId="0" fontId="1" fillId="14" borderId="2" xfId="14" applyBorder="1" applyAlignment="1">
      <alignment horizontal="center"/>
    </xf>
    <xf numFmtId="0" fontId="1" fillId="14" borderId="2" xfId="14" applyBorder="1" applyAlignment="1">
      <alignment horizontal="center" wrapText="1"/>
    </xf>
    <xf numFmtId="0" fontId="14" fillId="5" borderId="2" xfId="4" applyFont="1" applyBorder="1" applyAlignment="1">
      <alignment horizontal="center" vertical="center"/>
    </xf>
    <xf numFmtId="2" fontId="12" fillId="5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0" fontId="11" fillId="4" borderId="6" xfId="3" applyFont="1" applyBorder="1" applyAlignment="1">
      <alignment horizontal="center" vertic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2" borderId="3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10" borderId="2" xfId="9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15" borderId="2" xfId="15" applyBorder="1" applyAlignment="1">
      <alignment horizontal="center" vertical="center"/>
    </xf>
    <xf numFmtId="0" fontId="1" fillId="13" borderId="2" xfId="13" applyBorder="1" applyAlignment="1">
      <alignment horizontal="center" vertical="center"/>
    </xf>
    <xf numFmtId="2" fontId="1" fillId="13" borderId="2" xfId="13" applyNumberFormat="1" applyBorder="1" applyAlignment="1">
      <alignment horizontal="center" vertical="center"/>
    </xf>
    <xf numFmtId="0" fontId="1" fillId="12" borderId="2" xfId="12" applyBorder="1" applyAlignment="1">
      <alignment horizontal="center" vertical="center"/>
    </xf>
    <xf numFmtId="2" fontId="1" fillId="12" borderId="2" xfId="12" applyNumberFormat="1" applyBorder="1" applyAlignment="1">
      <alignment horizontal="center" vertic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2" fontId="7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2" fontId="1" fillId="15" borderId="2" xfId="15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14" borderId="2" xfId="14" applyFont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8" borderId="15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9" borderId="15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0" fillId="19" borderId="17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14" borderId="2" xfId="14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24" fillId="0" borderId="2" xfId="0" applyFont="1" applyBorder="1"/>
    <xf numFmtId="0" fontId="23" fillId="0" borderId="2" xfId="0" applyFont="1" applyBorder="1"/>
    <xf numFmtId="0" fontId="28" fillId="0" borderId="0" xfId="0" applyFont="1"/>
    <xf numFmtId="0" fontId="0" fillId="18" borderId="19" xfId="0" applyFill="1" applyBorder="1" applyAlignment="1">
      <alignment horizontal="center"/>
    </xf>
    <xf numFmtId="0" fontId="0" fillId="19" borderId="19" xfId="0" applyFill="1" applyBorder="1" applyAlignment="1">
      <alignment horizontal="center"/>
    </xf>
    <xf numFmtId="0" fontId="0" fillId="19" borderId="20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26" fillId="0" borderId="2" xfId="0" applyFont="1" applyBorder="1" applyAlignment="1">
      <alignment horizontal="left" vertical="top" wrapText="1"/>
    </xf>
    <xf numFmtId="0" fontId="9" fillId="10" borderId="3" xfId="9" applyFont="1" applyBorder="1" applyAlignment="1">
      <alignment horizontal="center" vertical="center"/>
    </xf>
    <xf numFmtId="0" fontId="25" fillId="10" borderId="9" xfId="9" applyFont="1" applyAlignment="1"/>
    <xf numFmtId="0" fontId="29" fillId="20" borderId="1" xfId="16" applyAlignment="1">
      <alignment wrapText="1"/>
    </xf>
    <xf numFmtId="0" fontId="29" fillId="20" borderId="1" xfId="16"/>
    <xf numFmtId="0" fontId="2" fillId="2" borderId="2" xfId="1" applyBorder="1" applyAlignment="1">
      <alignment wrapText="1"/>
    </xf>
    <xf numFmtId="0" fontId="2" fillId="2" borderId="2" xfId="1" applyBorder="1"/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30" fillId="0" borderId="5" xfId="0" applyFont="1" applyBorder="1"/>
    <xf numFmtId="0" fontId="31" fillId="0" borderId="0" xfId="0" applyFont="1"/>
    <xf numFmtId="0" fontId="1" fillId="14" borderId="19" xfId="14" applyBorder="1" applyAlignment="1">
      <alignment horizontal="center"/>
    </xf>
    <xf numFmtId="0" fontId="24" fillId="0" borderId="3" xfId="0" applyFont="1" applyBorder="1"/>
    <xf numFmtId="0" fontId="8" fillId="0" borderId="18" xfId="0" applyFont="1" applyBorder="1"/>
    <xf numFmtId="0" fontId="12" fillId="5" borderId="3" xfId="4" applyFont="1" applyBorder="1" applyAlignment="1">
      <alignment horizontal="center" vertical="center"/>
    </xf>
    <xf numFmtId="0" fontId="1" fillId="14" borderId="3" xfId="14" applyBorder="1" applyAlignment="1">
      <alignment horizontal="center" vertical="center"/>
    </xf>
    <xf numFmtId="0" fontId="14" fillId="5" borderId="3" xfId="4" applyFont="1" applyBorder="1" applyAlignment="1">
      <alignment horizontal="center"/>
    </xf>
    <xf numFmtId="0" fontId="1" fillId="14" borderId="3" xfId="14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1" fillId="14" borderId="25" xfId="14" applyBorder="1" applyAlignment="1">
      <alignment horizontal="center"/>
    </xf>
    <xf numFmtId="0" fontId="12" fillId="5" borderId="3" xfId="4" applyFont="1" applyBorder="1" applyAlignment="1">
      <alignment horizontal="center" vertical="center" wrapText="1"/>
    </xf>
    <xf numFmtId="0" fontId="1" fillId="14" borderId="26" xfId="14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3" borderId="2" xfId="2" applyBorder="1" applyAlignment="1">
      <alignment horizontal="center" wrapText="1"/>
    </xf>
    <xf numFmtId="0" fontId="1" fillId="7" borderId="2" xfId="6" applyBorder="1" applyAlignment="1">
      <alignment horizontal="center" wrapText="1"/>
    </xf>
    <xf numFmtId="0" fontId="1" fillId="15" borderId="2" xfId="15" applyBorder="1" applyAlignment="1">
      <alignment horizontal="center" wrapText="1"/>
    </xf>
    <xf numFmtId="0" fontId="2" fillId="2" borderId="2" xfId="1" applyBorder="1" applyAlignment="1">
      <alignment horizontal="center" wrapText="1"/>
    </xf>
    <xf numFmtId="0" fontId="3" fillId="3" borderId="2" xfId="2" applyBorder="1" applyAlignment="1">
      <alignment horizontal="center"/>
    </xf>
    <xf numFmtId="0" fontId="2" fillId="2" borderId="2" xfId="1" applyBorder="1" applyAlignment="1">
      <alignment horizontal="center"/>
    </xf>
    <xf numFmtId="0" fontId="1" fillId="15" borderId="2" xfId="15" applyBorder="1" applyAlignment="1">
      <alignment horizontal="center"/>
    </xf>
    <xf numFmtId="0" fontId="1" fillId="7" borderId="2" xfId="6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5" fillId="10" borderId="27" xfId="9" applyFont="1" applyBorder="1" applyAlignment="1"/>
    <xf numFmtId="0" fontId="7" fillId="0" borderId="2" xfId="0" applyFont="1" applyBorder="1" applyAlignment="1">
      <alignment wrapText="1"/>
    </xf>
    <xf numFmtId="0" fontId="27" fillId="10" borderId="2" xfId="9" applyFont="1" applyBorder="1" applyAlignment="1">
      <alignment horizontal="center" wrapText="1"/>
    </xf>
    <xf numFmtId="0" fontId="29" fillId="20" borderId="2" xfId="16" applyBorder="1" applyAlignment="1">
      <alignment horizontal="center"/>
    </xf>
    <xf numFmtId="0" fontId="25" fillId="10" borderId="2" xfId="9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5" borderId="2" xfId="1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7" borderId="2" xfId="6" applyFont="1" applyBorder="1" applyAlignment="1">
      <alignment horizontal="center" vertical="center"/>
    </xf>
    <xf numFmtId="0" fontId="7" fillId="11" borderId="2" xfId="11" applyFont="1" applyBorder="1" applyAlignment="1">
      <alignment horizontal="center" vertical="center"/>
    </xf>
    <xf numFmtId="0" fontId="7" fillId="12" borderId="2" xfId="12" applyFont="1" applyBorder="1" applyAlignment="1">
      <alignment horizontal="center" vertical="center"/>
    </xf>
    <xf numFmtId="0" fontId="7" fillId="13" borderId="2" xfId="13" applyFont="1" applyBorder="1" applyAlignment="1">
      <alignment horizontal="center" vertical="center"/>
    </xf>
    <xf numFmtId="0" fontId="7" fillId="14" borderId="2" xfId="14" applyFont="1" applyBorder="1" applyAlignment="1">
      <alignment horizontal="center" vertical="center"/>
    </xf>
    <xf numFmtId="0" fontId="7" fillId="7" borderId="6" xfId="6" applyFont="1" applyBorder="1" applyAlignment="1">
      <alignment horizontal="center" vertical="center"/>
    </xf>
    <xf numFmtId="0" fontId="7" fillId="7" borderId="7" xfId="6" applyFont="1" applyBorder="1" applyAlignment="1">
      <alignment horizontal="center" vertical="center"/>
    </xf>
    <xf numFmtId="0" fontId="7" fillId="7" borderId="8" xfId="6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0" fontId="7" fillId="13" borderId="6" xfId="13" applyFont="1" applyBorder="1" applyAlignment="1">
      <alignment horizontal="center" vertical="center"/>
    </xf>
    <xf numFmtId="0" fontId="7" fillId="13" borderId="7" xfId="13" applyFont="1" applyBorder="1" applyAlignment="1">
      <alignment horizontal="center" vertical="center"/>
    </xf>
    <xf numFmtId="0" fontId="7" fillId="13" borderId="8" xfId="13" applyFont="1" applyBorder="1" applyAlignment="1">
      <alignment horizontal="center" vertical="center"/>
    </xf>
    <xf numFmtId="0" fontId="1" fillId="9" borderId="6" xfId="8" applyBorder="1" applyAlignment="1">
      <alignment horizontal="center" vertical="center"/>
    </xf>
    <xf numFmtId="0" fontId="1" fillId="9" borderId="7" xfId="8" applyBorder="1" applyAlignment="1">
      <alignment horizontal="center" vertical="center"/>
    </xf>
    <xf numFmtId="0" fontId="1" fillId="9" borderId="8" xfId="8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2" fontId="1" fillId="12" borderId="6" xfId="12" applyNumberFormat="1" applyBorder="1" applyAlignment="1">
      <alignment horizontal="center" vertical="center"/>
    </xf>
    <xf numFmtId="2" fontId="1" fillId="12" borderId="7" xfId="12" applyNumberFormat="1" applyBorder="1" applyAlignment="1">
      <alignment horizontal="center" vertical="center"/>
    </xf>
    <xf numFmtId="2" fontId="1" fillId="12" borderId="8" xfId="12" applyNumberFormat="1" applyBorder="1" applyAlignment="1">
      <alignment horizontal="center" vertical="center"/>
    </xf>
    <xf numFmtId="2" fontId="1" fillId="13" borderId="6" xfId="13" applyNumberFormat="1" applyBorder="1" applyAlignment="1">
      <alignment horizontal="center" vertical="center"/>
    </xf>
    <xf numFmtId="2" fontId="1" fillId="13" borderId="7" xfId="13" applyNumberFormat="1" applyBorder="1" applyAlignment="1">
      <alignment horizontal="center" vertical="center"/>
    </xf>
    <xf numFmtId="2" fontId="1" fillId="13" borderId="8" xfId="13" applyNumberFormat="1" applyBorder="1" applyAlignment="1">
      <alignment horizontal="center" vertical="center"/>
    </xf>
    <xf numFmtId="2" fontId="1" fillId="15" borderId="6" xfId="15" applyNumberFormat="1" applyBorder="1" applyAlignment="1">
      <alignment horizontal="center" vertical="center"/>
    </xf>
    <xf numFmtId="2" fontId="1" fillId="15" borderId="7" xfId="15" applyNumberFormat="1" applyBorder="1" applyAlignment="1">
      <alignment horizontal="center" vertical="center"/>
    </xf>
    <xf numFmtId="2" fontId="1" fillId="15" borderId="8" xfId="15" applyNumberFormat="1" applyBorder="1" applyAlignment="1">
      <alignment horizontal="center" vertical="center"/>
    </xf>
    <xf numFmtId="0" fontId="1" fillId="14" borderId="6" xfId="14" applyBorder="1" applyAlignment="1">
      <alignment horizontal="center" vertical="center"/>
    </xf>
    <xf numFmtId="0" fontId="1" fillId="14" borderId="7" xfId="14" applyBorder="1" applyAlignment="1">
      <alignment horizontal="center" vertical="center"/>
    </xf>
    <xf numFmtId="0" fontId="1" fillId="14" borderId="8" xfId="14" applyBorder="1" applyAlignment="1">
      <alignment horizontal="center" vertical="center"/>
    </xf>
    <xf numFmtId="0" fontId="7" fillId="14" borderId="6" xfId="14" applyFont="1" applyBorder="1" applyAlignment="1">
      <alignment horizontal="center" vertical="center"/>
    </xf>
    <xf numFmtId="0" fontId="7" fillId="14" borderId="7" xfId="14" applyFont="1" applyBorder="1" applyAlignment="1">
      <alignment horizontal="center" vertical="center"/>
    </xf>
    <xf numFmtId="0" fontId="7" fillId="14" borderId="8" xfId="14" applyFont="1" applyBorder="1" applyAlignment="1">
      <alignment horizontal="center" vertical="center"/>
    </xf>
    <xf numFmtId="0" fontId="1" fillId="13" borderId="3" xfId="13" applyBorder="1" applyAlignment="1">
      <alignment horizontal="center" vertical="center"/>
    </xf>
    <xf numFmtId="0" fontId="1" fillId="13" borderId="4" xfId="13" applyBorder="1" applyAlignment="1">
      <alignment horizontal="center" vertical="center"/>
    </xf>
    <xf numFmtId="0" fontId="7" fillId="13" borderId="3" xfId="13" applyFont="1" applyBorder="1" applyAlignment="1">
      <alignment horizontal="center" vertical="center"/>
    </xf>
    <xf numFmtId="0" fontId="7" fillId="13" borderId="4" xfId="13" applyFont="1" applyBorder="1" applyAlignment="1">
      <alignment horizontal="center" vertical="center"/>
    </xf>
    <xf numFmtId="0" fontId="1" fillId="9" borderId="3" xfId="8" applyBorder="1" applyAlignment="1">
      <alignment horizontal="center" vertical="center"/>
    </xf>
    <xf numFmtId="0" fontId="1" fillId="9" borderId="4" xfId="8" applyBorder="1" applyAlignment="1">
      <alignment horizontal="center" vertical="center"/>
    </xf>
    <xf numFmtId="0" fontId="12" fillId="4" borderId="23" xfId="3" applyFont="1" applyBorder="1" applyAlignment="1">
      <alignment horizontal="center" vertical="center" wrapText="1"/>
    </xf>
    <xf numFmtId="0" fontId="12" fillId="4" borderId="18" xfId="3" applyFont="1" applyBorder="1" applyAlignment="1">
      <alignment horizontal="center" vertical="center" wrapText="1"/>
    </xf>
    <xf numFmtId="0" fontId="12" fillId="4" borderId="0" xfId="3" applyFont="1" applyBorder="1" applyAlignment="1">
      <alignment horizontal="center" vertical="center" wrapText="1"/>
    </xf>
    <xf numFmtId="0" fontId="12" fillId="4" borderId="22" xfId="3" applyFont="1" applyBorder="1" applyAlignment="1">
      <alignment horizontal="center" vertical="center" wrapText="1"/>
    </xf>
    <xf numFmtId="9" fontId="11" fillId="3" borderId="6" xfId="2" applyNumberFormat="1" applyFont="1" applyBorder="1" applyAlignment="1">
      <alignment horizontal="center" vertical="center"/>
    </xf>
    <xf numFmtId="0" fontId="11" fillId="3" borderId="8" xfId="2" applyFont="1" applyBorder="1" applyAlignment="1">
      <alignment horizontal="center" vertical="center"/>
    </xf>
    <xf numFmtId="2" fontId="12" fillId="3" borderId="6" xfId="2" applyNumberFormat="1" applyFont="1" applyBorder="1" applyAlignment="1">
      <alignment horizontal="center" vertical="center"/>
    </xf>
    <xf numFmtId="2" fontId="12" fillId="3" borderId="8" xfId="2" applyNumberFormat="1" applyFont="1" applyBorder="1" applyAlignment="1">
      <alignment horizontal="center" vertical="center"/>
    </xf>
    <xf numFmtId="9" fontId="11" fillId="3" borderId="8" xfId="2" applyNumberFormat="1" applyFont="1" applyBorder="1" applyAlignment="1">
      <alignment horizontal="center" vertical="center"/>
    </xf>
    <xf numFmtId="2" fontId="17" fillId="8" borderId="2" xfId="7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 vertical="center"/>
    </xf>
    <xf numFmtId="2" fontId="10" fillId="4" borderId="8" xfId="3" applyNumberFormat="1" applyFont="1" applyBorder="1" applyAlignment="1">
      <alignment horizontal="center" vertical="center"/>
    </xf>
  </cellXfs>
  <cellStyles count="17">
    <cellStyle name="20% - Accent1" xfId="11" builtinId="30"/>
    <cellStyle name="20% - Accent2" xfId="12" builtinId="34"/>
    <cellStyle name="20% - Accent3" xfId="13" builtinId="38"/>
    <cellStyle name="20% - Accent4" xfId="6" builtinId="42"/>
    <cellStyle name="20% - Accent5" xfId="15" builtinId="46"/>
    <cellStyle name="20% - Accent6" xfId="8" builtinId="50"/>
    <cellStyle name="40% - Accent5" xfId="14" builtinId="47"/>
    <cellStyle name="60% - Accent2" xfId="5" builtinId="36"/>
    <cellStyle name="Accent5" xfId="7" builtinId="45"/>
    <cellStyle name="Bad" xfId="2" builtinId="27"/>
    <cellStyle name="Calculation" xfId="4" builtinId="22"/>
    <cellStyle name="Good" xfId="1" builtinId="26"/>
    <cellStyle name="Input" xfId="16" builtinId="20"/>
    <cellStyle name="Neutral" xfId="3" builtinId="28"/>
    <cellStyle name="Normal" xfId="0" builtinId="0"/>
    <cellStyle name="Note" xfId="9" builtinId="10"/>
    <cellStyle name="Output" xfId="10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96"/>
  <sheetViews>
    <sheetView topLeftCell="A7" zoomScale="57" zoomScaleNormal="57" workbookViewId="0">
      <selection activeCell="AC26" sqref="AC26"/>
    </sheetView>
  </sheetViews>
  <sheetFormatPr defaultColWidth="9.140625" defaultRowHeight="16.5" x14ac:dyDescent="0.3"/>
  <cols>
    <col min="1" max="1" width="18.42578125" style="1" customWidth="1"/>
    <col min="2" max="2" width="6.42578125" style="2" customWidth="1"/>
    <col min="3" max="3" width="42.5703125" style="3" customWidth="1"/>
    <col min="4" max="4" width="25.42578125" style="1" customWidth="1"/>
    <col min="5" max="5" width="12.85546875" style="1" customWidth="1"/>
    <col min="6" max="6" width="12.570312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22" width="11.140625" style="1" customWidth="1"/>
    <col min="23" max="16384" width="9.140625" style="1"/>
  </cols>
  <sheetData>
    <row r="1" spans="2:26" ht="82.5" customHeight="1" x14ac:dyDescent="0.3">
      <c r="B1" s="145" t="s">
        <v>71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2:26" ht="18.75" customHeight="1" x14ac:dyDescent="0.3">
      <c r="B2" s="141" t="s">
        <v>82</v>
      </c>
      <c r="C2" s="142"/>
      <c r="D2" s="142"/>
      <c r="E2" s="144" t="s">
        <v>49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2:26" ht="18.75" customHeight="1" x14ac:dyDescent="0.3">
      <c r="B3" s="141" t="s">
        <v>64</v>
      </c>
      <c r="C3" s="142"/>
      <c r="D3" s="142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2:26" ht="27" customHeight="1" x14ac:dyDescent="0.3">
      <c r="B4" s="84"/>
      <c r="D4" s="86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2:26" ht="42.75" customHeight="1" x14ac:dyDescent="0.3">
      <c r="B5" s="139" t="s">
        <v>1</v>
      </c>
      <c r="C5" s="144" t="s">
        <v>0</v>
      </c>
      <c r="D5" s="87"/>
      <c r="E5" s="143" t="s">
        <v>72</v>
      </c>
      <c r="F5" s="144"/>
      <c r="G5" s="143" t="s">
        <v>73</v>
      </c>
      <c r="H5" s="144"/>
      <c r="I5" s="143" t="s">
        <v>74</v>
      </c>
      <c r="J5" s="144"/>
      <c r="K5" s="143" t="s">
        <v>75</v>
      </c>
      <c r="L5" s="144"/>
      <c r="M5" s="143" t="s">
        <v>76</v>
      </c>
      <c r="N5" s="144"/>
      <c r="O5" s="139" t="s">
        <v>77</v>
      </c>
      <c r="P5" s="140"/>
      <c r="Q5" s="139" t="s">
        <v>78</v>
      </c>
      <c r="R5" s="140"/>
      <c r="S5" s="139" t="s">
        <v>79</v>
      </c>
      <c r="T5" s="140"/>
      <c r="U5" s="143" t="s">
        <v>61</v>
      </c>
      <c r="V5" s="144"/>
      <c r="W5" s="143" t="s">
        <v>62</v>
      </c>
      <c r="X5" s="144"/>
      <c r="Y5" s="143" t="s">
        <v>63</v>
      </c>
      <c r="Z5" s="144"/>
    </row>
    <row r="6" spans="2:26" ht="42.75" customHeight="1" x14ac:dyDescent="0.3">
      <c r="B6" s="139"/>
      <c r="C6" s="144"/>
      <c r="D6" s="87"/>
      <c r="E6" s="21" t="s">
        <v>67</v>
      </c>
      <c r="F6" s="21" t="s">
        <v>70</v>
      </c>
      <c r="G6" s="21" t="s">
        <v>67</v>
      </c>
      <c r="H6" s="21" t="s">
        <v>70</v>
      </c>
      <c r="I6" s="21" t="s">
        <v>67</v>
      </c>
      <c r="J6" s="21" t="s">
        <v>70</v>
      </c>
      <c r="K6" s="21" t="s">
        <v>67</v>
      </c>
      <c r="L6" s="21" t="s">
        <v>70</v>
      </c>
      <c r="M6" s="21" t="s">
        <v>67</v>
      </c>
      <c r="N6" s="21" t="s">
        <v>70</v>
      </c>
      <c r="O6" s="21" t="s">
        <v>67</v>
      </c>
      <c r="P6" s="21" t="s">
        <v>70</v>
      </c>
      <c r="Q6" s="21" t="s">
        <v>67</v>
      </c>
      <c r="R6" s="21" t="s">
        <v>70</v>
      </c>
      <c r="S6" s="21" t="s">
        <v>67</v>
      </c>
      <c r="T6" s="21" t="s">
        <v>70</v>
      </c>
      <c r="U6" s="21" t="s">
        <v>67</v>
      </c>
      <c r="V6" s="21" t="s">
        <v>70</v>
      </c>
      <c r="W6" s="21" t="s">
        <v>67</v>
      </c>
      <c r="X6" s="21" t="s">
        <v>70</v>
      </c>
      <c r="Y6" s="21" t="s">
        <v>67</v>
      </c>
      <c r="Z6" s="21" t="s">
        <v>70</v>
      </c>
    </row>
    <row r="7" spans="2:26" x14ac:dyDescent="0.3">
      <c r="B7" s="139"/>
      <c r="C7" s="144"/>
      <c r="D7" s="88" t="s">
        <v>3</v>
      </c>
      <c r="E7" s="8">
        <v>15</v>
      </c>
      <c r="F7" s="8">
        <v>35</v>
      </c>
      <c r="G7" s="8">
        <v>15</v>
      </c>
      <c r="H7" s="8">
        <v>35</v>
      </c>
      <c r="I7" s="8">
        <v>15</v>
      </c>
      <c r="J7" s="8">
        <v>35</v>
      </c>
      <c r="K7" s="8">
        <v>15</v>
      </c>
      <c r="L7" s="8">
        <v>35</v>
      </c>
      <c r="M7" s="8">
        <v>15</v>
      </c>
      <c r="N7" s="8">
        <v>35</v>
      </c>
      <c r="O7" s="8">
        <v>15</v>
      </c>
      <c r="P7" s="8">
        <v>35</v>
      </c>
      <c r="Q7" s="8">
        <v>15</v>
      </c>
      <c r="R7" s="8">
        <v>35</v>
      </c>
      <c r="S7" s="8">
        <v>15</v>
      </c>
      <c r="T7" s="8">
        <v>35</v>
      </c>
      <c r="U7" s="8">
        <v>15</v>
      </c>
      <c r="V7" s="8">
        <v>35</v>
      </c>
      <c r="W7" s="8">
        <v>15</v>
      </c>
      <c r="X7" s="8">
        <v>35</v>
      </c>
      <c r="Y7" s="8">
        <v>15</v>
      </c>
      <c r="Z7" s="8">
        <v>35</v>
      </c>
    </row>
    <row r="8" spans="2:26" x14ac:dyDescent="0.3">
      <c r="B8" s="149"/>
      <c r="C8" s="150"/>
      <c r="D8" s="89" t="s">
        <v>4</v>
      </c>
      <c r="E8" s="53">
        <f>E7/2</f>
        <v>7.5</v>
      </c>
      <c r="F8" s="53">
        <f t="shared" ref="F8" si="0">F7/2</f>
        <v>17.5</v>
      </c>
      <c r="G8" s="53">
        <f>G7/2</f>
        <v>7.5</v>
      </c>
      <c r="H8" s="53">
        <f t="shared" ref="H8" si="1">H7/2</f>
        <v>17.5</v>
      </c>
      <c r="I8" s="53">
        <f>I7/2</f>
        <v>7.5</v>
      </c>
      <c r="J8" s="53">
        <f t="shared" ref="J8" si="2">J7/2</f>
        <v>17.5</v>
      </c>
      <c r="K8" s="53">
        <f>K7/2</f>
        <v>7.5</v>
      </c>
      <c r="L8" s="53">
        <f t="shared" ref="L8" si="3">L7/2</f>
        <v>17.5</v>
      </c>
      <c r="M8" s="53">
        <f>M7/2</f>
        <v>7.5</v>
      </c>
      <c r="N8" s="53">
        <f t="shared" ref="N8" si="4">N7/2</f>
        <v>17.5</v>
      </c>
      <c r="O8" s="53">
        <f>O7/2</f>
        <v>7.5</v>
      </c>
      <c r="P8" s="53">
        <f t="shared" ref="P8" si="5">P7/2</f>
        <v>17.5</v>
      </c>
      <c r="Q8" s="53">
        <f>Q7/2</f>
        <v>7.5</v>
      </c>
      <c r="R8" s="53">
        <f t="shared" ref="R8" si="6">R7/2</f>
        <v>17.5</v>
      </c>
      <c r="S8" s="53">
        <f>S7/2</f>
        <v>7.5</v>
      </c>
      <c r="T8" s="53">
        <f t="shared" ref="T8" si="7">T7/2</f>
        <v>17.5</v>
      </c>
      <c r="U8" s="53">
        <f>U7/2</f>
        <v>7.5</v>
      </c>
      <c r="V8" s="53">
        <f t="shared" ref="V8" si="8">V7/2</f>
        <v>17.5</v>
      </c>
      <c r="W8" s="53">
        <f>W7/2</f>
        <v>7.5</v>
      </c>
      <c r="X8" s="53">
        <f t="shared" ref="X8" si="9">X7/2</f>
        <v>17.5</v>
      </c>
      <c r="Y8" s="53">
        <f>Y7/2</f>
        <v>7.5</v>
      </c>
      <c r="Z8" s="53">
        <f>Z7/2</f>
        <v>17.5</v>
      </c>
    </row>
    <row r="9" spans="2:26" s="32" customFormat="1" x14ac:dyDescent="0.3">
      <c r="B9" s="85">
        <v>1</v>
      </c>
      <c r="C9" s="98" t="s">
        <v>83</v>
      </c>
      <c r="D9" s="90"/>
      <c r="E9" s="21">
        <v>13</v>
      </c>
      <c r="F9" s="33">
        <v>24</v>
      </c>
      <c r="G9" s="21">
        <v>10</v>
      </c>
      <c r="H9" s="33">
        <v>20</v>
      </c>
      <c r="I9" s="21">
        <v>13</v>
      </c>
      <c r="J9" s="33">
        <v>8</v>
      </c>
      <c r="K9" s="21">
        <v>13</v>
      </c>
      <c r="L9" s="33">
        <v>22</v>
      </c>
      <c r="M9" s="21">
        <v>11</v>
      </c>
      <c r="N9" s="33">
        <v>18</v>
      </c>
      <c r="O9" s="75">
        <v>10</v>
      </c>
      <c r="P9" s="76">
        <v>20</v>
      </c>
      <c r="Q9" s="21">
        <v>14</v>
      </c>
      <c r="R9" s="33">
        <v>31</v>
      </c>
      <c r="S9" s="21">
        <v>13</v>
      </c>
      <c r="T9" s="33">
        <v>30</v>
      </c>
      <c r="U9" s="75">
        <v>13</v>
      </c>
      <c r="V9" s="94">
        <v>30</v>
      </c>
      <c r="W9" s="105">
        <v>11</v>
      </c>
      <c r="X9" s="36">
        <v>21</v>
      </c>
      <c r="Y9" s="105">
        <v>10</v>
      </c>
      <c r="Z9" s="36">
        <v>16</v>
      </c>
    </row>
    <row r="10" spans="2:26" x14ac:dyDescent="0.3">
      <c r="B10" s="84">
        <v>2</v>
      </c>
      <c r="C10" s="98" t="s">
        <v>84</v>
      </c>
      <c r="D10" s="86"/>
      <c r="E10" s="21">
        <v>8</v>
      </c>
      <c r="F10" s="33">
        <v>12</v>
      </c>
      <c r="G10" s="21">
        <v>8</v>
      </c>
      <c r="H10" s="33">
        <v>14</v>
      </c>
      <c r="I10" s="21">
        <v>8</v>
      </c>
      <c r="J10" s="33">
        <v>14</v>
      </c>
      <c r="K10" s="21">
        <v>9</v>
      </c>
      <c r="L10" s="33">
        <v>15</v>
      </c>
      <c r="M10" s="21">
        <v>9</v>
      </c>
      <c r="N10" s="33">
        <v>11</v>
      </c>
      <c r="O10" s="77">
        <v>10</v>
      </c>
      <c r="P10" s="78">
        <v>21</v>
      </c>
      <c r="Q10" s="21">
        <v>9</v>
      </c>
      <c r="R10" s="33">
        <v>22</v>
      </c>
      <c r="S10" s="21">
        <v>10</v>
      </c>
      <c r="T10" s="33">
        <v>29</v>
      </c>
      <c r="U10" s="77">
        <v>10</v>
      </c>
      <c r="V10" s="95">
        <v>23</v>
      </c>
      <c r="W10" s="106">
        <v>10</v>
      </c>
      <c r="X10" s="35">
        <v>14</v>
      </c>
      <c r="Y10" s="106">
        <v>10</v>
      </c>
      <c r="Z10" s="35">
        <v>10</v>
      </c>
    </row>
    <row r="11" spans="2:26" x14ac:dyDescent="0.3">
      <c r="B11" s="84">
        <v>3</v>
      </c>
      <c r="C11" s="98" t="s">
        <v>85</v>
      </c>
      <c r="D11" s="86"/>
      <c r="E11" s="21">
        <v>9</v>
      </c>
      <c r="F11" s="33">
        <v>22</v>
      </c>
      <c r="G11" s="21">
        <v>8</v>
      </c>
      <c r="H11" s="33">
        <v>15</v>
      </c>
      <c r="I11" s="21">
        <v>9</v>
      </c>
      <c r="J11" s="33">
        <v>20</v>
      </c>
      <c r="K11" s="21">
        <v>11</v>
      </c>
      <c r="L11" s="33">
        <v>20</v>
      </c>
      <c r="M11" s="21">
        <v>10</v>
      </c>
      <c r="N11" s="33">
        <v>23</v>
      </c>
      <c r="O11" s="75">
        <v>9</v>
      </c>
      <c r="P11" s="76">
        <v>25</v>
      </c>
      <c r="Q11" s="21">
        <v>10</v>
      </c>
      <c r="R11" s="33">
        <v>23</v>
      </c>
      <c r="S11" s="21">
        <v>9</v>
      </c>
      <c r="T11" s="33">
        <v>22</v>
      </c>
      <c r="U11" s="75">
        <v>10</v>
      </c>
      <c r="V11" s="94">
        <v>24</v>
      </c>
      <c r="W11" s="106">
        <v>7</v>
      </c>
      <c r="X11" s="35">
        <v>17</v>
      </c>
      <c r="Y11" s="106">
        <v>7</v>
      </c>
      <c r="Z11" s="35">
        <v>13</v>
      </c>
    </row>
    <row r="12" spans="2:26" x14ac:dyDescent="0.3">
      <c r="B12" s="84">
        <v>4</v>
      </c>
      <c r="C12" s="98" t="s">
        <v>86</v>
      </c>
      <c r="D12" s="86"/>
      <c r="E12" s="21">
        <v>10</v>
      </c>
      <c r="F12" s="33">
        <v>16</v>
      </c>
      <c r="G12" s="21">
        <v>9</v>
      </c>
      <c r="H12" s="33">
        <v>16</v>
      </c>
      <c r="I12" s="21">
        <v>9</v>
      </c>
      <c r="J12" s="33">
        <v>15</v>
      </c>
      <c r="K12" s="21">
        <v>9</v>
      </c>
      <c r="L12" s="33">
        <v>16</v>
      </c>
      <c r="M12" s="21">
        <v>10</v>
      </c>
      <c r="N12" s="33">
        <v>16</v>
      </c>
      <c r="O12" s="77">
        <v>9</v>
      </c>
      <c r="P12" s="78">
        <v>23</v>
      </c>
      <c r="Q12" s="21">
        <v>11</v>
      </c>
      <c r="R12" s="33">
        <v>25</v>
      </c>
      <c r="S12" s="21">
        <v>9</v>
      </c>
      <c r="T12" s="33">
        <v>23</v>
      </c>
      <c r="U12" s="77">
        <v>10</v>
      </c>
      <c r="V12" s="95">
        <v>24</v>
      </c>
      <c r="W12" s="106">
        <v>8</v>
      </c>
      <c r="X12" s="35">
        <v>20</v>
      </c>
      <c r="Y12" s="106">
        <v>8</v>
      </c>
      <c r="Z12" s="35">
        <v>16</v>
      </c>
    </row>
    <row r="13" spans="2:26" x14ac:dyDescent="0.3">
      <c r="B13" s="84">
        <v>5</v>
      </c>
      <c r="C13" s="98" t="s">
        <v>87</v>
      </c>
      <c r="D13" s="86"/>
      <c r="E13" s="21">
        <v>13</v>
      </c>
      <c r="F13" s="33">
        <v>22</v>
      </c>
      <c r="G13" s="21">
        <v>12</v>
      </c>
      <c r="H13" s="33">
        <v>14</v>
      </c>
      <c r="I13" s="21">
        <v>13</v>
      </c>
      <c r="J13" s="33">
        <v>17</v>
      </c>
      <c r="K13" s="21">
        <v>13</v>
      </c>
      <c r="L13" s="33">
        <v>20</v>
      </c>
      <c r="M13" s="21">
        <v>10</v>
      </c>
      <c r="N13" s="33">
        <v>18</v>
      </c>
      <c r="O13" s="75">
        <v>12</v>
      </c>
      <c r="P13" s="76">
        <v>24</v>
      </c>
      <c r="Q13" s="21">
        <v>15</v>
      </c>
      <c r="R13" s="33">
        <v>32</v>
      </c>
      <c r="S13" s="21">
        <v>14</v>
      </c>
      <c r="T13" s="33">
        <v>32</v>
      </c>
      <c r="U13" s="75">
        <v>15</v>
      </c>
      <c r="V13" s="94">
        <v>33</v>
      </c>
      <c r="W13" s="106">
        <v>10</v>
      </c>
      <c r="X13" s="35">
        <v>28</v>
      </c>
      <c r="Y13" s="106">
        <v>11</v>
      </c>
      <c r="Z13" s="35">
        <v>24</v>
      </c>
    </row>
    <row r="14" spans="2:26" x14ac:dyDescent="0.3">
      <c r="B14" s="84">
        <v>6</v>
      </c>
      <c r="C14" s="98" t="s">
        <v>88</v>
      </c>
      <c r="D14" s="86"/>
      <c r="E14" s="21">
        <v>11</v>
      </c>
      <c r="F14" s="33">
        <v>9</v>
      </c>
      <c r="G14" s="21">
        <v>9</v>
      </c>
      <c r="H14" s="33">
        <v>16</v>
      </c>
      <c r="I14" s="21">
        <v>11</v>
      </c>
      <c r="J14" s="33">
        <v>19</v>
      </c>
      <c r="K14" s="21">
        <v>10</v>
      </c>
      <c r="L14" s="33">
        <v>14</v>
      </c>
      <c r="M14" s="21">
        <v>9</v>
      </c>
      <c r="N14" s="33">
        <v>17</v>
      </c>
      <c r="O14" s="77">
        <v>11</v>
      </c>
      <c r="P14" s="78">
        <v>22</v>
      </c>
      <c r="Q14" s="21">
        <v>10</v>
      </c>
      <c r="R14" s="33">
        <v>24</v>
      </c>
      <c r="S14" s="21">
        <v>12</v>
      </c>
      <c r="T14" s="33">
        <v>27</v>
      </c>
      <c r="U14" s="77">
        <v>11</v>
      </c>
      <c r="V14" s="95">
        <v>24</v>
      </c>
      <c r="W14" s="106">
        <v>8</v>
      </c>
      <c r="X14" s="35">
        <v>16</v>
      </c>
      <c r="Y14" s="106">
        <v>12</v>
      </c>
      <c r="Z14" s="35">
        <v>15</v>
      </c>
    </row>
    <row r="15" spans="2:26" x14ac:dyDescent="0.3">
      <c r="B15" s="84">
        <v>7</v>
      </c>
      <c r="C15" s="98" t="s">
        <v>89</v>
      </c>
      <c r="D15" s="86"/>
      <c r="E15" s="21">
        <v>11</v>
      </c>
      <c r="F15" s="33">
        <v>20</v>
      </c>
      <c r="G15" s="21">
        <v>12</v>
      </c>
      <c r="H15" s="33">
        <v>15</v>
      </c>
      <c r="I15" s="21">
        <v>12</v>
      </c>
      <c r="J15" s="33">
        <v>17</v>
      </c>
      <c r="K15" s="21">
        <v>11</v>
      </c>
      <c r="L15" s="33">
        <v>14</v>
      </c>
      <c r="M15" s="21">
        <v>11</v>
      </c>
      <c r="N15" s="33">
        <v>14</v>
      </c>
      <c r="O15" s="75">
        <v>12</v>
      </c>
      <c r="P15" s="76">
        <v>29</v>
      </c>
      <c r="Q15" s="21">
        <v>12</v>
      </c>
      <c r="R15" s="33">
        <v>30</v>
      </c>
      <c r="S15" s="21">
        <v>12</v>
      </c>
      <c r="T15" s="33">
        <v>29</v>
      </c>
      <c r="U15" s="75">
        <v>13</v>
      </c>
      <c r="V15" s="94">
        <v>30</v>
      </c>
      <c r="W15" s="106">
        <v>12</v>
      </c>
      <c r="X15" s="35">
        <v>15</v>
      </c>
      <c r="Y15" s="106">
        <v>10</v>
      </c>
      <c r="Z15" s="35">
        <v>14</v>
      </c>
    </row>
    <row r="16" spans="2:26" x14ac:dyDescent="0.3">
      <c r="B16" s="84">
        <v>8</v>
      </c>
      <c r="C16" s="98" t="s">
        <v>90</v>
      </c>
      <c r="D16" s="86"/>
      <c r="E16" s="21">
        <v>13</v>
      </c>
      <c r="F16" s="33">
        <v>15</v>
      </c>
      <c r="G16" s="21">
        <v>12</v>
      </c>
      <c r="H16" s="33">
        <v>17</v>
      </c>
      <c r="I16" s="21">
        <v>12</v>
      </c>
      <c r="J16" s="33">
        <v>15</v>
      </c>
      <c r="K16" s="21">
        <v>12</v>
      </c>
      <c r="L16" s="33">
        <v>20</v>
      </c>
      <c r="M16" s="21">
        <v>10</v>
      </c>
      <c r="N16" s="33">
        <v>18</v>
      </c>
      <c r="O16" s="77">
        <v>12</v>
      </c>
      <c r="P16" s="78">
        <v>21</v>
      </c>
      <c r="Q16" s="21">
        <v>14</v>
      </c>
      <c r="R16" s="33">
        <v>32</v>
      </c>
      <c r="S16" s="21">
        <v>13</v>
      </c>
      <c r="T16" s="33">
        <v>31</v>
      </c>
      <c r="U16" s="77">
        <v>14</v>
      </c>
      <c r="V16" s="95">
        <v>32</v>
      </c>
      <c r="W16" s="106">
        <v>12</v>
      </c>
      <c r="X16" s="35">
        <v>15</v>
      </c>
      <c r="Y16" s="106">
        <v>12</v>
      </c>
      <c r="Z16" s="35">
        <v>24</v>
      </c>
    </row>
    <row r="17" spans="2:26" s="108" customFormat="1" x14ac:dyDescent="0.3">
      <c r="B17" s="121">
        <v>9</v>
      </c>
      <c r="C17" s="98" t="s">
        <v>91</v>
      </c>
      <c r="D17" s="86"/>
      <c r="E17" s="21">
        <v>13</v>
      </c>
      <c r="F17" s="33">
        <v>14</v>
      </c>
      <c r="G17" s="21">
        <v>10</v>
      </c>
      <c r="H17" s="33">
        <v>14</v>
      </c>
      <c r="I17" s="21">
        <v>12</v>
      </c>
      <c r="J17" s="33">
        <v>14</v>
      </c>
      <c r="K17" s="21">
        <v>12</v>
      </c>
      <c r="L17" s="33">
        <v>14</v>
      </c>
      <c r="M17" s="21">
        <v>11</v>
      </c>
      <c r="N17" s="33">
        <v>9</v>
      </c>
      <c r="O17" s="77">
        <v>13</v>
      </c>
      <c r="P17" s="78">
        <v>15</v>
      </c>
      <c r="Q17" s="21">
        <v>14</v>
      </c>
      <c r="R17" s="33">
        <v>31</v>
      </c>
      <c r="S17" s="21">
        <v>13</v>
      </c>
      <c r="T17" s="33">
        <v>31</v>
      </c>
      <c r="U17" s="77">
        <v>14</v>
      </c>
      <c r="V17" s="95">
        <v>32</v>
      </c>
      <c r="W17" s="106">
        <v>12</v>
      </c>
      <c r="X17" s="35">
        <v>14</v>
      </c>
      <c r="Y17" s="106">
        <v>12</v>
      </c>
      <c r="Z17" s="35">
        <v>8</v>
      </c>
    </row>
    <row r="18" spans="2:26" x14ac:dyDescent="0.3">
      <c r="B18" s="121">
        <v>10</v>
      </c>
      <c r="C18" s="98" t="s">
        <v>92</v>
      </c>
      <c r="D18" s="86"/>
      <c r="E18" s="21">
        <v>10</v>
      </c>
      <c r="F18" s="74">
        <v>14</v>
      </c>
      <c r="G18" s="21">
        <v>9</v>
      </c>
      <c r="H18" s="74">
        <v>15</v>
      </c>
      <c r="I18" s="21">
        <v>12</v>
      </c>
      <c r="J18" s="74">
        <v>14</v>
      </c>
      <c r="K18" s="21">
        <v>11</v>
      </c>
      <c r="L18" s="74">
        <v>16</v>
      </c>
      <c r="M18" s="21">
        <v>11</v>
      </c>
      <c r="N18" s="74">
        <v>9</v>
      </c>
      <c r="O18" s="75">
        <v>9</v>
      </c>
      <c r="P18" s="76">
        <v>14</v>
      </c>
      <c r="Q18" s="21">
        <v>10</v>
      </c>
      <c r="R18" s="33">
        <v>25</v>
      </c>
      <c r="S18" s="21">
        <v>12</v>
      </c>
      <c r="T18" s="33">
        <v>29</v>
      </c>
      <c r="U18" s="75">
        <v>12</v>
      </c>
      <c r="V18" s="94">
        <v>26</v>
      </c>
      <c r="W18" s="106">
        <v>10</v>
      </c>
      <c r="X18" s="35">
        <v>17</v>
      </c>
      <c r="Y18" s="106">
        <v>11</v>
      </c>
      <c r="Z18" s="35">
        <v>15</v>
      </c>
    </row>
    <row r="19" spans="2:26" x14ac:dyDescent="0.3">
      <c r="B19" s="122">
        <v>11</v>
      </c>
      <c r="C19" s="98" t="s">
        <v>93</v>
      </c>
      <c r="D19" s="86"/>
      <c r="E19" s="21">
        <v>9</v>
      </c>
      <c r="F19" s="33">
        <v>25</v>
      </c>
      <c r="G19" s="21">
        <v>10</v>
      </c>
      <c r="H19" s="33">
        <v>25</v>
      </c>
      <c r="I19" s="21">
        <v>12</v>
      </c>
      <c r="J19" s="33">
        <v>21</v>
      </c>
      <c r="K19" s="21">
        <v>12</v>
      </c>
      <c r="L19" s="33">
        <v>18</v>
      </c>
      <c r="M19" s="21">
        <v>8</v>
      </c>
      <c r="N19" s="33">
        <v>24</v>
      </c>
      <c r="O19" s="77">
        <v>12</v>
      </c>
      <c r="P19" s="78">
        <v>22</v>
      </c>
      <c r="Q19" s="21">
        <v>12</v>
      </c>
      <c r="R19" s="33">
        <v>26</v>
      </c>
      <c r="S19" s="21">
        <v>13</v>
      </c>
      <c r="T19" s="33">
        <v>30</v>
      </c>
      <c r="U19" s="77">
        <v>12</v>
      </c>
      <c r="V19" s="95">
        <v>31</v>
      </c>
      <c r="W19" s="106">
        <v>9</v>
      </c>
      <c r="X19" s="35">
        <v>28</v>
      </c>
      <c r="Y19" s="106">
        <v>9</v>
      </c>
      <c r="Z19" s="35">
        <v>24</v>
      </c>
    </row>
    <row r="20" spans="2:26" x14ac:dyDescent="0.3">
      <c r="B20" s="121">
        <v>12</v>
      </c>
      <c r="C20" s="107" t="s">
        <v>94</v>
      </c>
      <c r="D20" s="86"/>
      <c r="E20" s="21">
        <v>12</v>
      </c>
      <c r="F20" s="74">
        <v>17</v>
      </c>
      <c r="G20" s="21">
        <v>12</v>
      </c>
      <c r="H20" s="74">
        <v>24</v>
      </c>
      <c r="I20" s="31">
        <v>13</v>
      </c>
      <c r="J20" s="83">
        <v>20</v>
      </c>
      <c r="K20" s="21">
        <v>12</v>
      </c>
      <c r="L20" s="74">
        <v>17</v>
      </c>
      <c r="M20" s="21">
        <v>10</v>
      </c>
      <c r="N20" s="74">
        <v>21</v>
      </c>
      <c r="O20" s="79">
        <v>13</v>
      </c>
      <c r="P20" s="80">
        <v>22</v>
      </c>
      <c r="Q20" s="21">
        <v>13</v>
      </c>
      <c r="R20" s="74">
        <v>30</v>
      </c>
      <c r="S20" s="21">
        <v>12</v>
      </c>
      <c r="T20" s="74">
        <v>30</v>
      </c>
      <c r="U20" s="79">
        <v>12</v>
      </c>
      <c r="V20" s="96">
        <v>30</v>
      </c>
      <c r="W20" s="106">
        <v>11</v>
      </c>
      <c r="X20" s="35">
        <v>19</v>
      </c>
      <c r="Y20" s="106">
        <v>12</v>
      </c>
      <c r="Z20" s="35">
        <v>20</v>
      </c>
    </row>
    <row r="21" spans="2:26" s="108" customFormat="1" x14ac:dyDescent="0.3">
      <c r="B21" s="121">
        <v>13</v>
      </c>
      <c r="C21" s="91" t="s">
        <v>95</v>
      </c>
      <c r="D21" s="86"/>
      <c r="E21" s="21">
        <v>12</v>
      </c>
      <c r="F21" s="33">
        <v>17</v>
      </c>
      <c r="G21" s="21">
        <v>12</v>
      </c>
      <c r="H21" s="33">
        <v>23</v>
      </c>
      <c r="I21" s="31">
        <v>12</v>
      </c>
      <c r="J21" s="36">
        <v>26</v>
      </c>
      <c r="K21" s="21">
        <v>11</v>
      </c>
      <c r="L21" s="33">
        <v>18</v>
      </c>
      <c r="M21" s="21">
        <v>10</v>
      </c>
      <c r="N21" s="33">
        <v>18</v>
      </c>
      <c r="O21" s="81">
        <v>13</v>
      </c>
      <c r="P21" s="82">
        <v>14</v>
      </c>
      <c r="Q21" s="21">
        <v>14</v>
      </c>
      <c r="R21" s="33">
        <v>31</v>
      </c>
      <c r="S21" s="21">
        <v>11</v>
      </c>
      <c r="T21" s="33">
        <v>28</v>
      </c>
      <c r="U21" s="81">
        <v>11</v>
      </c>
      <c r="V21" s="97">
        <v>26</v>
      </c>
      <c r="W21" s="106">
        <v>11</v>
      </c>
      <c r="X21" s="35">
        <v>18</v>
      </c>
      <c r="Y21" s="106">
        <v>12</v>
      </c>
      <c r="Z21" s="35">
        <v>17</v>
      </c>
    </row>
    <row r="22" spans="2:26" x14ac:dyDescent="0.3">
      <c r="B22" s="121">
        <v>14</v>
      </c>
      <c r="C22" s="91" t="s">
        <v>96</v>
      </c>
      <c r="D22" s="86"/>
      <c r="E22" s="21">
        <v>10</v>
      </c>
      <c r="F22" s="33">
        <v>11</v>
      </c>
      <c r="G22" s="21">
        <v>10</v>
      </c>
      <c r="H22" s="33">
        <v>20</v>
      </c>
      <c r="I22" s="31">
        <v>9</v>
      </c>
      <c r="J22" s="36">
        <v>21</v>
      </c>
      <c r="K22" s="21">
        <v>11</v>
      </c>
      <c r="L22" s="33">
        <v>14</v>
      </c>
      <c r="M22" s="21">
        <v>8</v>
      </c>
      <c r="N22" s="33">
        <v>12</v>
      </c>
      <c r="O22" s="79">
        <v>11</v>
      </c>
      <c r="P22" s="80">
        <v>15</v>
      </c>
      <c r="Q22" s="21">
        <v>11</v>
      </c>
      <c r="R22" s="33">
        <v>25</v>
      </c>
      <c r="S22" s="21">
        <v>10</v>
      </c>
      <c r="T22" s="33">
        <v>28</v>
      </c>
      <c r="U22" s="79">
        <v>11</v>
      </c>
      <c r="V22" s="96">
        <v>27</v>
      </c>
      <c r="W22" s="106">
        <v>10</v>
      </c>
      <c r="X22" s="35">
        <v>14</v>
      </c>
      <c r="Y22" s="106">
        <v>9</v>
      </c>
      <c r="Z22" s="35">
        <v>20</v>
      </c>
    </row>
    <row r="23" spans="2:26" x14ac:dyDescent="0.3">
      <c r="B23" s="121">
        <v>15</v>
      </c>
      <c r="C23" s="91" t="s">
        <v>97</v>
      </c>
      <c r="D23" s="86"/>
      <c r="E23" s="21">
        <v>13</v>
      </c>
      <c r="F23" s="33">
        <v>26</v>
      </c>
      <c r="G23" s="21">
        <v>13</v>
      </c>
      <c r="H23" s="33">
        <v>29</v>
      </c>
      <c r="I23" s="31">
        <v>13</v>
      </c>
      <c r="J23" s="36">
        <v>26</v>
      </c>
      <c r="K23" s="21">
        <v>13</v>
      </c>
      <c r="L23" s="33">
        <v>19</v>
      </c>
      <c r="M23" s="21">
        <v>10</v>
      </c>
      <c r="N23" s="33">
        <v>23</v>
      </c>
      <c r="O23" s="75">
        <v>13</v>
      </c>
      <c r="P23" s="76">
        <v>27</v>
      </c>
      <c r="Q23" s="21">
        <v>13</v>
      </c>
      <c r="R23" s="33">
        <v>31</v>
      </c>
      <c r="S23" s="21">
        <v>13</v>
      </c>
      <c r="T23" s="33">
        <v>32</v>
      </c>
      <c r="U23" s="75">
        <v>13</v>
      </c>
      <c r="V23" s="94">
        <v>31</v>
      </c>
      <c r="W23" s="106">
        <v>12</v>
      </c>
      <c r="X23" s="35">
        <v>28</v>
      </c>
      <c r="Y23" s="106">
        <v>12</v>
      </c>
      <c r="Z23" s="35">
        <v>27</v>
      </c>
    </row>
    <row r="24" spans="2:26" x14ac:dyDescent="0.3">
      <c r="B24" s="121">
        <v>16</v>
      </c>
      <c r="C24" s="91" t="s">
        <v>98</v>
      </c>
      <c r="D24" s="86"/>
      <c r="E24" s="21">
        <v>14</v>
      </c>
      <c r="F24" s="33">
        <v>33</v>
      </c>
      <c r="G24" s="21">
        <v>13</v>
      </c>
      <c r="H24" s="33">
        <v>28</v>
      </c>
      <c r="I24" s="31">
        <v>13</v>
      </c>
      <c r="J24" s="36">
        <v>33</v>
      </c>
      <c r="K24" s="21">
        <v>13</v>
      </c>
      <c r="L24" s="33">
        <v>29</v>
      </c>
      <c r="M24" s="21">
        <v>14</v>
      </c>
      <c r="N24" s="33">
        <v>33</v>
      </c>
      <c r="O24" s="79">
        <v>13</v>
      </c>
      <c r="P24" s="80">
        <v>34</v>
      </c>
      <c r="Q24" s="21">
        <v>14</v>
      </c>
      <c r="R24" s="33">
        <v>33</v>
      </c>
      <c r="S24" s="21">
        <v>14</v>
      </c>
      <c r="T24" s="33">
        <v>32</v>
      </c>
      <c r="U24" s="77">
        <v>14</v>
      </c>
      <c r="V24" s="95">
        <v>34</v>
      </c>
      <c r="W24" s="106">
        <v>13</v>
      </c>
      <c r="X24" s="35">
        <v>32</v>
      </c>
      <c r="Y24" s="106">
        <v>13</v>
      </c>
      <c r="Z24" s="35">
        <v>30</v>
      </c>
    </row>
    <row r="25" spans="2:26" x14ac:dyDescent="0.3">
      <c r="B25" s="121">
        <v>17</v>
      </c>
      <c r="C25" s="91" t="s">
        <v>99</v>
      </c>
      <c r="D25" s="86"/>
      <c r="E25" s="21">
        <v>14</v>
      </c>
      <c r="F25" s="33">
        <v>32</v>
      </c>
      <c r="G25" s="21">
        <v>13</v>
      </c>
      <c r="H25" s="33">
        <v>22</v>
      </c>
      <c r="I25" s="31">
        <v>13</v>
      </c>
      <c r="J25" s="36">
        <v>27</v>
      </c>
      <c r="K25" s="21">
        <v>13</v>
      </c>
      <c r="L25" s="33">
        <v>18</v>
      </c>
      <c r="M25" s="21">
        <v>11</v>
      </c>
      <c r="N25" s="33">
        <v>25</v>
      </c>
      <c r="O25" s="75">
        <v>13</v>
      </c>
      <c r="P25" s="76">
        <v>16</v>
      </c>
      <c r="Q25" s="21">
        <v>15</v>
      </c>
      <c r="R25" s="33">
        <v>32</v>
      </c>
      <c r="S25" s="21">
        <v>13</v>
      </c>
      <c r="T25" s="33">
        <v>31</v>
      </c>
      <c r="U25" s="75">
        <v>13</v>
      </c>
      <c r="V25" s="94">
        <v>34</v>
      </c>
      <c r="W25" s="106">
        <v>11</v>
      </c>
      <c r="X25" s="35">
        <v>26</v>
      </c>
      <c r="Y25" s="106">
        <v>11</v>
      </c>
      <c r="Z25" s="35">
        <v>14</v>
      </c>
    </row>
    <row r="26" spans="2:26" s="108" customFormat="1" x14ac:dyDescent="0.3">
      <c r="B26" s="121">
        <v>18</v>
      </c>
      <c r="C26" s="91" t="s">
        <v>100</v>
      </c>
      <c r="D26" s="86"/>
      <c r="E26" s="21">
        <v>12</v>
      </c>
      <c r="F26" s="33">
        <v>17</v>
      </c>
      <c r="G26" s="21">
        <v>12</v>
      </c>
      <c r="H26" s="33">
        <v>16</v>
      </c>
      <c r="I26" s="31">
        <v>12</v>
      </c>
      <c r="J26" s="36">
        <v>21</v>
      </c>
      <c r="K26" s="21">
        <v>13</v>
      </c>
      <c r="L26" s="33">
        <v>16</v>
      </c>
      <c r="M26" s="21">
        <v>11</v>
      </c>
      <c r="N26" s="33">
        <v>16</v>
      </c>
      <c r="O26" s="75">
        <v>13</v>
      </c>
      <c r="P26" s="76">
        <v>22</v>
      </c>
      <c r="Q26" s="21">
        <v>14</v>
      </c>
      <c r="R26" s="33">
        <v>30</v>
      </c>
      <c r="S26" s="21">
        <v>13</v>
      </c>
      <c r="T26" s="33">
        <v>29</v>
      </c>
      <c r="U26" s="75">
        <v>12</v>
      </c>
      <c r="V26" s="94">
        <v>30</v>
      </c>
      <c r="W26" s="106">
        <v>12</v>
      </c>
      <c r="X26" s="35">
        <v>23</v>
      </c>
      <c r="Y26" s="106">
        <v>11</v>
      </c>
      <c r="Z26" s="35">
        <v>15</v>
      </c>
    </row>
    <row r="27" spans="2:26" x14ac:dyDescent="0.3">
      <c r="B27" s="122">
        <v>19</v>
      </c>
      <c r="C27" s="91" t="s">
        <v>101</v>
      </c>
      <c r="D27" s="86"/>
      <c r="E27" s="21">
        <v>12</v>
      </c>
      <c r="F27" s="33">
        <v>22</v>
      </c>
      <c r="G27" s="21">
        <v>13</v>
      </c>
      <c r="H27" s="33">
        <v>15</v>
      </c>
      <c r="I27" s="31">
        <v>12</v>
      </c>
      <c r="J27" s="36">
        <v>22</v>
      </c>
      <c r="K27" s="21">
        <v>12</v>
      </c>
      <c r="L27" s="33">
        <v>18</v>
      </c>
      <c r="M27" s="21">
        <v>11</v>
      </c>
      <c r="N27" s="33">
        <v>24</v>
      </c>
      <c r="O27" s="77">
        <v>13</v>
      </c>
      <c r="P27" s="78">
        <v>30</v>
      </c>
      <c r="Q27" s="21">
        <v>15</v>
      </c>
      <c r="R27" s="33">
        <v>32</v>
      </c>
      <c r="S27" s="21">
        <v>12</v>
      </c>
      <c r="T27" s="33">
        <v>28</v>
      </c>
      <c r="U27" s="77">
        <v>13</v>
      </c>
      <c r="V27" s="95">
        <v>31</v>
      </c>
      <c r="W27" s="106">
        <v>12</v>
      </c>
      <c r="X27" s="35">
        <v>24</v>
      </c>
      <c r="Y27" s="106">
        <v>11</v>
      </c>
      <c r="Z27" s="35">
        <v>21</v>
      </c>
    </row>
    <row r="28" spans="2:26" x14ac:dyDescent="0.3">
      <c r="B28" s="121">
        <v>20</v>
      </c>
      <c r="C28" s="91" t="s">
        <v>102</v>
      </c>
      <c r="D28" s="86"/>
      <c r="E28" s="21">
        <v>12</v>
      </c>
      <c r="F28" s="33">
        <v>21</v>
      </c>
      <c r="G28" s="21">
        <v>12</v>
      </c>
      <c r="H28" s="33">
        <v>24</v>
      </c>
      <c r="I28" s="31">
        <v>12</v>
      </c>
      <c r="J28" s="36">
        <v>26</v>
      </c>
      <c r="K28" s="21">
        <v>11</v>
      </c>
      <c r="L28" s="33">
        <v>20</v>
      </c>
      <c r="M28" s="21">
        <v>10</v>
      </c>
      <c r="N28" s="33">
        <v>16</v>
      </c>
      <c r="O28" s="75">
        <v>13</v>
      </c>
      <c r="P28" s="76">
        <v>21</v>
      </c>
      <c r="Q28" s="21">
        <v>14</v>
      </c>
      <c r="R28" s="33">
        <v>30</v>
      </c>
      <c r="S28" s="21">
        <v>13</v>
      </c>
      <c r="T28" s="33">
        <v>30</v>
      </c>
      <c r="U28" s="75">
        <v>11</v>
      </c>
      <c r="V28" s="94">
        <v>30</v>
      </c>
      <c r="W28" s="106">
        <v>12</v>
      </c>
      <c r="X28" s="35">
        <v>15</v>
      </c>
      <c r="Y28" s="106">
        <v>10</v>
      </c>
      <c r="Z28" s="35">
        <v>20</v>
      </c>
    </row>
    <row r="29" spans="2:26" s="108" customFormat="1" x14ac:dyDescent="0.3">
      <c r="B29" s="121">
        <v>21</v>
      </c>
      <c r="C29" s="91" t="s">
        <v>103</v>
      </c>
      <c r="D29" s="86"/>
      <c r="E29" s="21">
        <v>12</v>
      </c>
      <c r="F29" s="33">
        <v>17</v>
      </c>
      <c r="G29" s="21">
        <v>10</v>
      </c>
      <c r="H29" s="33">
        <v>22</v>
      </c>
      <c r="I29" s="31">
        <v>9</v>
      </c>
      <c r="J29" s="36">
        <v>20</v>
      </c>
      <c r="K29" s="21">
        <v>10</v>
      </c>
      <c r="L29" s="33">
        <v>20</v>
      </c>
      <c r="M29" s="21">
        <v>9</v>
      </c>
      <c r="N29" s="33">
        <v>15</v>
      </c>
      <c r="O29" s="77">
        <v>10</v>
      </c>
      <c r="P29" s="78">
        <v>18</v>
      </c>
      <c r="Q29" s="21">
        <v>12</v>
      </c>
      <c r="R29" s="33">
        <v>27</v>
      </c>
      <c r="S29" s="21">
        <v>10</v>
      </c>
      <c r="T29" s="33">
        <v>28</v>
      </c>
      <c r="U29" s="79">
        <v>9</v>
      </c>
      <c r="V29" s="96">
        <v>26</v>
      </c>
      <c r="W29" s="106">
        <v>11</v>
      </c>
      <c r="X29" s="35">
        <v>17</v>
      </c>
      <c r="Y29" s="106">
        <v>11</v>
      </c>
      <c r="Z29" s="35">
        <v>15</v>
      </c>
    </row>
    <row r="30" spans="2:26" x14ac:dyDescent="0.3">
      <c r="B30" s="121">
        <v>22</v>
      </c>
      <c r="C30" s="91" t="s">
        <v>104</v>
      </c>
      <c r="D30" s="86"/>
      <c r="E30" s="21">
        <v>11</v>
      </c>
      <c r="F30" s="33">
        <v>23</v>
      </c>
      <c r="G30" s="21">
        <v>10</v>
      </c>
      <c r="H30" s="33">
        <v>27</v>
      </c>
      <c r="I30" s="31">
        <v>12</v>
      </c>
      <c r="J30" s="36">
        <v>22</v>
      </c>
      <c r="K30" s="21">
        <v>10</v>
      </c>
      <c r="L30" s="33">
        <v>22</v>
      </c>
      <c r="M30" s="21">
        <v>10</v>
      </c>
      <c r="N30" s="33">
        <v>10</v>
      </c>
      <c r="O30" s="77">
        <v>9</v>
      </c>
      <c r="P30" s="78">
        <v>14</v>
      </c>
      <c r="Q30" s="21">
        <v>12</v>
      </c>
      <c r="R30" s="33">
        <v>28</v>
      </c>
      <c r="S30" s="21">
        <v>12</v>
      </c>
      <c r="T30" s="33">
        <v>30</v>
      </c>
      <c r="U30" s="77">
        <v>12</v>
      </c>
      <c r="V30" s="95">
        <v>28</v>
      </c>
      <c r="W30" s="106">
        <v>10</v>
      </c>
      <c r="X30" s="35">
        <v>18</v>
      </c>
      <c r="Y30" s="106">
        <v>12</v>
      </c>
      <c r="Z30" s="35">
        <v>14</v>
      </c>
    </row>
    <row r="31" spans="2:26" x14ac:dyDescent="0.3">
      <c r="B31" s="121">
        <v>23</v>
      </c>
      <c r="C31" s="91" t="s">
        <v>105</v>
      </c>
      <c r="D31" s="86"/>
      <c r="E31" s="6">
        <v>13</v>
      </c>
      <c r="F31" s="34">
        <v>33</v>
      </c>
      <c r="G31" s="6">
        <v>13</v>
      </c>
      <c r="H31" s="34">
        <v>26</v>
      </c>
      <c r="I31" s="7">
        <v>14</v>
      </c>
      <c r="J31" s="35">
        <v>32</v>
      </c>
      <c r="K31" s="6">
        <v>13</v>
      </c>
      <c r="L31" s="34">
        <v>28</v>
      </c>
      <c r="M31" s="6">
        <v>13</v>
      </c>
      <c r="N31" s="34">
        <v>29</v>
      </c>
      <c r="O31" s="77">
        <v>12</v>
      </c>
      <c r="P31" s="78">
        <v>29</v>
      </c>
      <c r="Q31" s="21">
        <v>14</v>
      </c>
      <c r="R31" s="34">
        <v>34</v>
      </c>
      <c r="S31" s="21">
        <v>13</v>
      </c>
      <c r="T31" s="34">
        <v>32</v>
      </c>
      <c r="U31" s="77">
        <v>13</v>
      </c>
      <c r="V31" s="109">
        <v>34</v>
      </c>
      <c r="W31" s="106">
        <v>13</v>
      </c>
      <c r="X31" s="35">
        <v>30</v>
      </c>
      <c r="Y31" s="106">
        <v>12</v>
      </c>
      <c r="Z31" s="35">
        <v>31</v>
      </c>
    </row>
    <row r="32" spans="2:26" x14ac:dyDescent="0.3">
      <c r="B32" s="121">
        <v>24</v>
      </c>
      <c r="C32" s="110" t="s">
        <v>106</v>
      </c>
      <c r="D32" s="111"/>
      <c r="E32" s="112">
        <v>12</v>
      </c>
      <c r="F32" s="113">
        <v>14</v>
      </c>
      <c r="G32" s="112">
        <v>12</v>
      </c>
      <c r="H32" s="113">
        <v>15</v>
      </c>
      <c r="I32" s="114">
        <v>13</v>
      </c>
      <c r="J32" s="115">
        <v>19</v>
      </c>
      <c r="K32" s="112">
        <v>12</v>
      </c>
      <c r="L32" s="113">
        <v>14</v>
      </c>
      <c r="M32" s="112">
        <v>10</v>
      </c>
      <c r="N32" s="113">
        <v>23</v>
      </c>
      <c r="O32" s="116">
        <v>13</v>
      </c>
      <c r="P32" s="117">
        <v>18</v>
      </c>
      <c r="Q32" s="118">
        <v>14</v>
      </c>
      <c r="R32" s="113">
        <v>30</v>
      </c>
      <c r="S32" s="118">
        <v>13</v>
      </c>
      <c r="T32" s="113">
        <v>30</v>
      </c>
      <c r="U32" s="116">
        <v>12</v>
      </c>
      <c r="V32" s="119">
        <v>28</v>
      </c>
      <c r="W32" s="120">
        <v>12</v>
      </c>
      <c r="X32" s="115">
        <v>18</v>
      </c>
      <c r="Y32" s="120">
        <v>11</v>
      </c>
      <c r="Z32" s="115">
        <v>19</v>
      </c>
    </row>
    <row r="33" spans="2:26" x14ac:dyDescent="0.3">
      <c r="B33" s="121">
        <v>25</v>
      </c>
      <c r="C33" s="3" t="s">
        <v>107</v>
      </c>
      <c r="D33" s="3"/>
      <c r="E33" s="106">
        <v>13</v>
      </c>
      <c r="F33" s="35">
        <v>26</v>
      </c>
      <c r="G33" s="106">
        <v>12</v>
      </c>
      <c r="H33" s="35">
        <v>21</v>
      </c>
      <c r="I33" s="106">
        <v>14</v>
      </c>
      <c r="J33" s="35">
        <v>30</v>
      </c>
      <c r="K33" s="106">
        <v>13</v>
      </c>
      <c r="L33" s="35">
        <v>23</v>
      </c>
      <c r="M33" s="106">
        <v>12</v>
      </c>
      <c r="N33" s="35">
        <v>27</v>
      </c>
      <c r="O33" s="106">
        <v>13</v>
      </c>
      <c r="P33" s="35">
        <v>32</v>
      </c>
      <c r="Q33" s="106">
        <v>15</v>
      </c>
      <c r="R33" s="35">
        <v>32</v>
      </c>
      <c r="S33" s="106">
        <v>14</v>
      </c>
      <c r="T33" s="35">
        <v>33</v>
      </c>
      <c r="U33" s="106">
        <v>15</v>
      </c>
      <c r="V33" s="35">
        <v>34</v>
      </c>
      <c r="W33" s="106">
        <v>12</v>
      </c>
      <c r="X33" s="35">
        <v>27</v>
      </c>
      <c r="Y33" s="106">
        <v>13</v>
      </c>
      <c r="Z33" s="35">
        <v>25</v>
      </c>
    </row>
    <row r="34" spans="2:26" s="108" customFormat="1" x14ac:dyDescent="0.3"/>
    <row r="35" spans="2:26" x14ac:dyDescent="0.3">
      <c r="B35" s="1"/>
      <c r="C35" s="1"/>
    </row>
    <row r="36" spans="2:26" s="108" customFormat="1" x14ac:dyDescent="0.3"/>
    <row r="37" spans="2:26" x14ac:dyDescent="0.3">
      <c r="B37" s="1"/>
      <c r="C37" s="1"/>
    </row>
    <row r="38" spans="2:26" x14ac:dyDescent="0.3">
      <c r="B38" s="1"/>
      <c r="C38" s="1"/>
    </row>
    <row r="39" spans="2:26" x14ac:dyDescent="0.3">
      <c r="B39" s="1"/>
      <c r="C39" s="1"/>
    </row>
    <row r="40" spans="2:26" x14ac:dyDescent="0.3">
      <c r="B40" s="1"/>
      <c r="C40" s="1"/>
    </row>
    <row r="41" spans="2:26" x14ac:dyDescent="0.3">
      <c r="B41" s="1"/>
      <c r="C41" s="1"/>
    </row>
    <row r="42" spans="2:26" x14ac:dyDescent="0.3">
      <c r="B42" s="1"/>
      <c r="C42" s="1"/>
    </row>
    <row r="43" spans="2:26" x14ac:dyDescent="0.3">
      <c r="B43" s="1"/>
      <c r="C43" s="1"/>
    </row>
    <row r="44" spans="2:26" x14ac:dyDescent="0.3">
      <c r="B44" s="1"/>
      <c r="C44" s="1"/>
    </row>
    <row r="45" spans="2:26" x14ac:dyDescent="0.3">
      <c r="B45" s="1"/>
      <c r="C45" s="1"/>
    </row>
    <row r="46" spans="2:26" x14ac:dyDescent="0.3">
      <c r="B46" s="1"/>
      <c r="C46" s="1"/>
    </row>
    <row r="47" spans="2:26" x14ac:dyDescent="0.3">
      <c r="B47" s="1"/>
      <c r="C47" s="1"/>
    </row>
    <row r="48" spans="2:26" x14ac:dyDescent="0.3">
      <c r="B48" s="1"/>
      <c r="C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</sheetData>
  <mergeCells count="19">
    <mergeCell ref="W5:X5"/>
    <mergeCell ref="Y5:Z5"/>
    <mergeCell ref="B1:Z1"/>
    <mergeCell ref="E2:Z2"/>
    <mergeCell ref="E3:Z3"/>
    <mergeCell ref="E4:Z4"/>
    <mergeCell ref="B5:B8"/>
    <mergeCell ref="C5:C8"/>
    <mergeCell ref="E5:F5"/>
    <mergeCell ref="G5:H5"/>
    <mergeCell ref="I5:J5"/>
    <mergeCell ref="K5:L5"/>
    <mergeCell ref="M5:N5"/>
    <mergeCell ref="U5:V5"/>
    <mergeCell ref="O5:P5"/>
    <mergeCell ref="Q5:R5"/>
    <mergeCell ref="S5:T5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6"/>
  <sheetViews>
    <sheetView zoomScale="53" zoomScaleNormal="53" workbookViewId="0">
      <selection activeCell="O28" sqref="O28"/>
    </sheetView>
  </sheetViews>
  <sheetFormatPr defaultColWidth="9.140625" defaultRowHeight="16.5" x14ac:dyDescent="0.3"/>
  <cols>
    <col min="1" max="1" width="18.42578125" style="1" customWidth="1"/>
    <col min="2" max="2" width="5.42578125" style="2" customWidth="1"/>
    <col min="3" max="3" width="39.42578125" style="1" customWidth="1"/>
    <col min="4" max="4" width="15.42578125" style="1" customWidth="1"/>
    <col min="5" max="5" width="12.85546875" style="1" customWidth="1"/>
    <col min="6" max="6" width="12.5703125" style="1" customWidth="1"/>
    <col min="7" max="7" width="13.42578125" style="73" customWidth="1"/>
    <col min="8" max="8" width="13.42578125" style="1" customWidth="1"/>
    <col min="9" max="9" width="12.5703125" style="73" customWidth="1"/>
    <col min="10" max="10" width="13" style="1" customWidth="1"/>
    <col min="11" max="11" width="14" style="1" customWidth="1"/>
    <col min="12" max="12" width="12.85546875" style="1" customWidth="1"/>
    <col min="13" max="22" width="11.140625" style="1" customWidth="1"/>
    <col min="23" max="23" width="9.7109375" style="1" bestFit="1" customWidth="1"/>
    <col min="24" max="24" width="13.85546875" style="1" customWidth="1"/>
    <col min="25" max="25" width="9.7109375" style="1" bestFit="1" customWidth="1"/>
    <col min="26" max="26" width="13" style="1" customWidth="1"/>
    <col min="27" max="16384" width="9.140625" style="1"/>
  </cols>
  <sheetData>
    <row r="1" spans="2:26" ht="89.25" customHeight="1" x14ac:dyDescent="0.3">
      <c r="B1" s="145" t="s">
        <v>80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2:26" ht="18.75" customHeight="1" x14ac:dyDescent="0.3">
      <c r="B2" s="141" t="s">
        <v>59</v>
      </c>
      <c r="C2" s="142"/>
      <c r="D2" s="142"/>
      <c r="E2" s="153" t="s">
        <v>49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2:26" ht="18.75" customHeight="1" x14ac:dyDescent="0.3">
      <c r="B3" s="141" t="s">
        <v>64</v>
      </c>
      <c r="C3" s="142"/>
      <c r="D3" s="142"/>
      <c r="E3" s="155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2:26" ht="42.75" customHeight="1" x14ac:dyDescent="0.3">
      <c r="B4" s="143" t="s">
        <v>1</v>
      </c>
      <c r="C4" s="144" t="s">
        <v>0</v>
      </c>
      <c r="D4" s="157"/>
      <c r="E4" s="143" t="s">
        <v>31</v>
      </c>
      <c r="F4" s="144"/>
      <c r="G4" s="143" t="s">
        <v>32</v>
      </c>
      <c r="H4" s="144"/>
      <c r="I4" s="143" t="s">
        <v>33</v>
      </c>
      <c r="J4" s="144"/>
      <c r="K4" s="143" t="s">
        <v>34</v>
      </c>
      <c r="L4" s="144"/>
      <c r="M4" s="143" t="s">
        <v>48</v>
      </c>
      <c r="N4" s="144"/>
      <c r="O4" s="143" t="s">
        <v>52</v>
      </c>
      <c r="P4" s="144"/>
      <c r="Q4" s="143" t="s">
        <v>53</v>
      </c>
      <c r="R4" s="144"/>
      <c r="S4" s="143" t="s">
        <v>54</v>
      </c>
      <c r="T4" s="144"/>
      <c r="U4" s="143" t="s">
        <v>55</v>
      </c>
      <c r="V4" s="144"/>
      <c r="W4" s="143" t="s">
        <v>65</v>
      </c>
      <c r="X4" s="144"/>
      <c r="Y4" s="143" t="s">
        <v>66</v>
      </c>
      <c r="Z4" s="144"/>
    </row>
    <row r="5" spans="2:26" ht="41.25" customHeight="1" x14ac:dyDescent="0.3">
      <c r="B5" s="143"/>
      <c r="C5" s="144"/>
      <c r="D5" s="158"/>
      <c r="E5" s="21" t="s">
        <v>67</v>
      </c>
      <c r="F5" s="21" t="s">
        <v>70</v>
      </c>
      <c r="G5" s="21" t="s">
        <v>67</v>
      </c>
      <c r="H5" s="21" t="s">
        <v>70</v>
      </c>
      <c r="I5" s="21" t="s">
        <v>67</v>
      </c>
      <c r="J5" s="21" t="s">
        <v>70</v>
      </c>
      <c r="K5" s="21" t="s">
        <v>67</v>
      </c>
      <c r="L5" s="21" t="s">
        <v>70</v>
      </c>
      <c r="M5" s="21" t="s">
        <v>67</v>
      </c>
      <c r="N5" s="21" t="s">
        <v>70</v>
      </c>
      <c r="O5" s="21" t="s">
        <v>67</v>
      </c>
      <c r="P5" s="21" t="s">
        <v>70</v>
      </c>
      <c r="Q5" s="21" t="s">
        <v>67</v>
      </c>
      <c r="R5" s="21" t="s">
        <v>70</v>
      </c>
      <c r="S5" s="21" t="s">
        <v>67</v>
      </c>
      <c r="T5" s="21" t="s">
        <v>70</v>
      </c>
      <c r="U5" s="21" t="s">
        <v>67</v>
      </c>
      <c r="V5" s="21" t="s">
        <v>70</v>
      </c>
      <c r="W5" s="21" t="s">
        <v>67</v>
      </c>
      <c r="X5" s="21" t="s">
        <v>70</v>
      </c>
      <c r="Y5" s="21" t="s">
        <v>67</v>
      </c>
      <c r="Z5" s="21" t="s">
        <v>70</v>
      </c>
    </row>
    <row r="6" spans="2:26" ht="22.5" customHeight="1" x14ac:dyDescent="0.3">
      <c r="B6" s="143"/>
      <c r="C6" s="144"/>
      <c r="D6" s="29" t="s">
        <v>3</v>
      </c>
      <c r="E6" s="8">
        <f>'Data Entry for CO III'!E7</f>
        <v>15</v>
      </c>
      <c r="F6" s="8">
        <v>35</v>
      </c>
      <c r="G6" s="8">
        <f>'Data Entry for CO III'!G7</f>
        <v>15</v>
      </c>
      <c r="H6" s="8">
        <f>'Data Entry for CO III'!H7</f>
        <v>35</v>
      </c>
      <c r="I6" s="8">
        <f>'Data Entry for CO III'!I7</f>
        <v>15</v>
      </c>
      <c r="J6" s="8">
        <f>'Data Entry for CO III'!J7</f>
        <v>35</v>
      </c>
      <c r="K6" s="8">
        <f>'Data Entry for CO III'!K7</f>
        <v>15</v>
      </c>
      <c r="L6" s="8">
        <f>'Data Entry for CO III'!L7</f>
        <v>35</v>
      </c>
      <c r="M6" s="8">
        <f>'Data Entry for CO III'!M7</f>
        <v>15</v>
      </c>
      <c r="N6" s="8">
        <f>'Data Entry for CO III'!N7</f>
        <v>35</v>
      </c>
      <c r="O6" s="8">
        <f>'Data Entry for CO III'!O7</f>
        <v>15</v>
      </c>
      <c r="P6" s="8">
        <f>'Data Entry for CO III'!P7</f>
        <v>35</v>
      </c>
      <c r="Q6" s="8">
        <f>'Data Entry for CO III'!Q7</f>
        <v>15</v>
      </c>
      <c r="R6" s="8">
        <f>'Data Entry for CO III'!R7</f>
        <v>35</v>
      </c>
      <c r="S6" s="8">
        <f>'Data Entry for CO III'!S7</f>
        <v>15</v>
      </c>
      <c r="T6" s="8">
        <f>'Data Entry for CO III'!T7</f>
        <v>35</v>
      </c>
      <c r="U6" s="8">
        <f>'Data Entry for CO III'!U7</f>
        <v>15</v>
      </c>
      <c r="V6" s="8">
        <f>'Data Entry for CO III'!V7</f>
        <v>35</v>
      </c>
      <c r="W6" s="8">
        <f>'Data Entry for CO III'!W7</f>
        <v>15</v>
      </c>
      <c r="X6" s="8">
        <f>'Data Entry for CO III'!X7</f>
        <v>35</v>
      </c>
      <c r="Y6" s="8">
        <f>'Data Entry for CO III'!Y7</f>
        <v>15</v>
      </c>
      <c r="Z6" s="8">
        <f>'Data Entry for CO III'!Z7</f>
        <v>35</v>
      </c>
    </row>
    <row r="7" spans="2:26" ht="22.5" customHeight="1" x14ac:dyDescent="0.3">
      <c r="B7" s="143"/>
      <c r="C7" s="144"/>
      <c r="D7" s="29" t="s">
        <v>4</v>
      </c>
      <c r="E7" s="8">
        <f>E6/2</f>
        <v>7.5</v>
      </c>
      <c r="F7" s="8">
        <f t="shared" ref="F7:V7" si="0">F6/2</f>
        <v>17.5</v>
      </c>
      <c r="G7" s="8">
        <f t="shared" si="0"/>
        <v>7.5</v>
      </c>
      <c r="H7" s="8">
        <f t="shared" si="0"/>
        <v>17.5</v>
      </c>
      <c r="I7" s="8">
        <f t="shared" si="0"/>
        <v>7.5</v>
      </c>
      <c r="J7" s="8">
        <f t="shared" si="0"/>
        <v>17.5</v>
      </c>
      <c r="K7" s="8">
        <f t="shared" si="0"/>
        <v>7.5</v>
      </c>
      <c r="L7" s="8">
        <f t="shared" si="0"/>
        <v>17.5</v>
      </c>
      <c r="M7" s="8">
        <f t="shared" si="0"/>
        <v>7.5</v>
      </c>
      <c r="N7" s="8">
        <f t="shared" si="0"/>
        <v>17.5</v>
      </c>
      <c r="O7" s="8">
        <f t="shared" ref="O7:T7" si="1">O6/2</f>
        <v>7.5</v>
      </c>
      <c r="P7" s="8">
        <f t="shared" si="1"/>
        <v>17.5</v>
      </c>
      <c r="Q7" s="8">
        <f t="shared" si="1"/>
        <v>7.5</v>
      </c>
      <c r="R7" s="8">
        <f t="shared" si="1"/>
        <v>17.5</v>
      </c>
      <c r="S7" s="8">
        <f t="shared" si="1"/>
        <v>7.5</v>
      </c>
      <c r="T7" s="8">
        <f t="shared" si="1"/>
        <v>17.5</v>
      </c>
      <c r="U7" s="8">
        <f t="shared" si="0"/>
        <v>7.5</v>
      </c>
      <c r="V7" s="8">
        <f t="shared" si="0"/>
        <v>17.5</v>
      </c>
      <c r="W7" s="8">
        <f t="shared" ref="W7:Z7" si="2">W6/2</f>
        <v>7.5</v>
      </c>
      <c r="X7" s="8">
        <f t="shared" si="2"/>
        <v>17.5</v>
      </c>
      <c r="Y7" s="8">
        <f t="shared" si="2"/>
        <v>7.5</v>
      </c>
      <c r="Z7" s="8">
        <f t="shared" si="2"/>
        <v>17.5</v>
      </c>
    </row>
    <row r="8" spans="2:26" s="32" customFormat="1" x14ac:dyDescent="0.3">
      <c r="B8" s="54"/>
      <c r="G8" s="72"/>
      <c r="I8" s="72"/>
    </row>
    <row r="9" spans="2:26" ht="23.25" customHeight="1" x14ac:dyDescent="0.3">
      <c r="C9" s="46" t="s">
        <v>8</v>
      </c>
      <c r="D9" s="3"/>
      <c r="E9" s="37">
        <f>COUNT('Data Entry for CO III'!E9:E33)</f>
        <v>25</v>
      </c>
      <c r="F9" s="37">
        <f>COUNT('Data Entry for CO III'!F9:F33)</f>
        <v>25</v>
      </c>
      <c r="G9" s="37">
        <f>COUNT('Data Entry for CO III'!G9:G33)</f>
        <v>25</v>
      </c>
      <c r="H9" s="37">
        <f>COUNT('Data Entry for CO III'!H9:H33)</f>
        <v>25</v>
      </c>
      <c r="I9" s="37">
        <f>COUNT('Data Entry for CO III'!I9:I33)</f>
        <v>25</v>
      </c>
      <c r="J9" s="37">
        <f>COUNT('Data Entry for CO III'!J9:J33)</f>
        <v>25</v>
      </c>
      <c r="K9" s="37">
        <f>COUNT('Data Entry for CO III'!K9:K33)</f>
        <v>25</v>
      </c>
      <c r="L9" s="37">
        <f>COUNT('Data Entry for CO III'!L9:L33)</f>
        <v>25</v>
      </c>
      <c r="M9" s="37">
        <f>COUNT('Data Entry for CO III'!M9:M33)</f>
        <v>25</v>
      </c>
      <c r="N9" s="37">
        <f>COUNT('Data Entry for CO III'!N9:N33)</f>
        <v>25</v>
      </c>
      <c r="O9" s="37">
        <f>COUNT('Data Entry for CO III'!O9:O33)</f>
        <v>25</v>
      </c>
      <c r="P9" s="37">
        <f>COUNT('Data Entry for CO III'!P9:P33)</f>
        <v>25</v>
      </c>
      <c r="Q9" s="37">
        <f>COUNT('Data Entry for CO III'!Q9:Q33)</f>
        <v>25</v>
      </c>
      <c r="R9" s="37">
        <f>COUNT('Data Entry for CO III'!R9:R33)</f>
        <v>25</v>
      </c>
      <c r="S9" s="37">
        <f>COUNT('Data Entry for CO III'!S9:S33)</f>
        <v>25</v>
      </c>
      <c r="T9" s="37">
        <f>COUNT('Data Entry for CO III'!T9:T33)</f>
        <v>25</v>
      </c>
      <c r="U9" s="37">
        <f>COUNT('Data Entry for CO III'!U9:U33)</f>
        <v>25</v>
      </c>
      <c r="V9" s="37">
        <f>COUNT('Data Entry for CO III'!V9:V33)</f>
        <v>25</v>
      </c>
      <c r="W9" s="37">
        <f>COUNT('Data Entry for CO III'!W9:W33)</f>
        <v>25</v>
      </c>
      <c r="X9" s="37">
        <f>COUNT('Data Entry for CO III'!X9:X33)</f>
        <v>25</v>
      </c>
      <c r="Y9" s="37">
        <f>COUNT('Data Entry for CO III'!Y9:Y33)</f>
        <v>25</v>
      </c>
      <c r="Z9" s="37">
        <f>COUNT('Data Entry for CO III'!Z9:Z33)</f>
        <v>25</v>
      </c>
    </row>
    <row r="10" spans="2:26" ht="24.75" customHeight="1" x14ac:dyDescent="0.3">
      <c r="C10" s="46" t="s">
        <v>37</v>
      </c>
      <c r="D10" s="3"/>
      <c r="E10" s="37">
        <f>COUNTIF('Data Entry for CO III'!E9:E33,"&gt;=5")</f>
        <v>25</v>
      </c>
      <c r="F10" s="37">
        <f>COUNTIF('Data Entry for CO III'!F9:F33,"&gt;=20")</f>
        <v>13</v>
      </c>
      <c r="G10" s="37">
        <f>COUNTIF('Data Entry for CO III'!G9:G33,"&gt;=5")</f>
        <v>25</v>
      </c>
      <c r="H10" s="37">
        <f>COUNTIF('Data Entry for CO III'!H9:H33,"&gt;=20")</f>
        <v>13</v>
      </c>
      <c r="I10" s="37">
        <f>COUNTIF('Data Entry for CO III'!I9:I33,"&gt;=5")</f>
        <v>25</v>
      </c>
      <c r="J10" s="37">
        <f>COUNTIF('Data Entry for CO III'!J9:J33,"&gt;=20")</f>
        <v>15</v>
      </c>
      <c r="K10" s="37">
        <f>COUNTIF('Data Entry for CO III'!K9:K33,"&gt;=5")</f>
        <v>25</v>
      </c>
      <c r="L10" s="37">
        <f>COUNTIF('Data Entry for CO III'!L9:L33,"&gt;=20")</f>
        <v>10</v>
      </c>
      <c r="M10" s="37">
        <f>COUNTIF('Data Entry for CO III'!M9:M33,"&gt;=5")</f>
        <v>25</v>
      </c>
      <c r="N10" s="37">
        <f>COUNTIF('Data Entry for CO III'!N9:N33,"&gt;=20")</f>
        <v>10</v>
      </c>
      <c r="O10" s="37">
        <f>COUNTIF('Data Entry for CO III'!O9:O33,"&gt;=5")</f>
        <v>25</v>
      </c>
      <c r="P10" s="37">
        <f>COUNTIF('Data Entry for CO III'!P9:P33,"&gt;=20")</f>
        <v>17</v>
      </c>
      <c r="Q10" s="37">
        <f>COUNTIF('Data Entry for CO III'!Q9:Q33,"&gt;=5")</f>
        <v>25</v>
      </c>
      <c r="R10" s="37">
        <f>COUNTIF('Data Entry for CO III'!R9:R33,"&gt;=20")</f>
        <v>25</v>
      </c>
      <c r="S10" s="37">
        <f>COUNTIF('Data Entry for CO III'!S9:S33,"&gt;=5")</f>
        <v>25</v>
      </c>
      <c r="T10" s="37">
        <f>COUNTIF('Data Entry for CO III'!T9:T33,"&gt;=20")</f>
        <v>25</v>
      </c>
      <c r="U10" s="37">
        <f>COUNTIF('Data Entry for CO III'!U9:U33,"&gt;=5")</f>
        <v>25</v>
      </c>
      <c r="V10" s="37">
        <f>COUNTIF('Data Entry for CO III'!V9:V33,"&gt;=20")</f>
        <v>25</v>
      </c>
      <c r="W10" s="37">
        <f>COUNTIF('Data Entry for CO III'!W9:W33,"&gt;=5")</f>
        <v>25</v>
      </c>
      <c r="X10" s="37">
        <f>COUNTIF('Data Entry for CO III'!X9:X33,"&gt;=20")</f>
        <v>11</v>
      </c>
      <c r="Y10" s="37">
        <f>COUNTIF('Data Entry for CO III'!Y9:Y33,"&gt;=5")</f>
        <v>25</v>
      </c>
      <c r="Z10" s="37">
        <f>COUNTIF('Data Entry for CO III'!Z9:Z33,"&gt;=20")</f>
        <v>11</v>
      </c>
    </row>
    <row r="11" spans="2:26" ht="27" customHeight="1" x14ac:dyDescent="0.3">
      <c r="C11" s="58" t="s">
        <v>43</v>
      </c>
      <c r="D11" s="5"/>
      <c r="E11" s="38">
        <f>E10/E9*100</f>
        <v>100</v>
      </c>
      <c r="F11" s="38">
        <f t="shared" ref="F11:V11" si="3">F10/F9*100</f>
        <v>52</v>
      </c>
      <c r="G11" s="38">
        <f t="shared" si="3"/>
        <v>100</v>
      </c>
      <c r="H11" s="38">
        <f t="shared" si="3"/>
        <v>52</v>
      </c>
      <c r="I11" s="38">
        <f t="shared" si="3"/>
        <v>100</v>
      </c>
      <c r="J11" s="38">
        <f t="shared" si="3"/>
        <v>60</v>
      </c>
      <c r="K11" s="38">
        <f t="shared" si="3"/>
        <v>100</v>
      </c>
      <c r="L11" s="38">
        <f t="shared" si="3"/>
        <v>40</v>
      </c>
      <c r="M11" s="38">
        <f t="shared" si="3"/>
        <v>100</v>
      </c>
      <c r="N11" s="38">
        <f t="shared" si="3"/>
        <v>40</v>
      </c>
      <c r="O11" s="38">
        <f t="shared" si="3"/>
        <v>100</v>
      </c>
      <c r="P11" s="38">
        <f t="shared" si="3"/>
        <v>68</v>
      </c>
      <c r="Q11" s="38">
        <f t="shared" si="3"/>
        <v>100</v>
      </c>
      <c r="R11" s="38">
        <f t="shared" si="3"/>
        <v>100</v>
      </c>
      <c r="S11" s="38">
        <f t="shared" si="3"/>
        <v>100</v>
      </c>
      <c r="T11" s="38">
        <f t="shared" si="3"/>
        <v>100</v>
      </c>
      <c r="U11" s="38">
        <f t="shared" si="3"/>
        <v>100</v>
      </c>
      <c r="V11" s="38">
        <f t="shared" si="3"/>
        <v>100</v>
      </c>
      <c r="W11" s="38">
        <f t="shared" ref="W11" si="4">W10/W9*100</f>
        <v>100</v>
      </c>
      <c r="X11" s="38">
        <f t="shared" ref="X11:Z11" si="5">X10/X9*100</f>
        <v>44</v>
      </c>
      <c r="Y11" s="38">
        <f t="shared" si="5"/>
        <v>100</v>
      </c>
      <c r="Z11" s="38">
        <f t="shared" si="5"/>
        <v>44</v>
      </c>
    </row>
    <row r="12" spans="2:26" ht="23.25" customHeight="1" x14ac:dyDescent="0.3">
      <c r="C12" s="24" t="s">
        <v>7</v>
      </c>
      <c r="D12" s="4"/>
      <c r="E12" s="6" t="str">
        <f>IF(E11&gt;=70,"Level 3",IF(E11&gt;=60,"Level 2",IF(E11&gt;=40,"Level 1")))</f>
        <v>Level 3</v>
      </c>
      <c r="F12" s="6" t="str">
        <f t="shared" ref="F12:U12" si="6">IF(F11&gt;=70,"Level 3",IF(F11&gt;=60,"Level 2",IF(F11&gt;=40,"Level 1")))</f>
        <v>Level 1</v>
      </c>
      <c r="G12" s="6" t="str">
        <f t="shared" si="6"/>
        <v>Level 3</v>
      </c>
      <c r="H12" s="6" t="str">
        <f t="shared" si="6"/>
        <v>Level 1</v>
      </c>
      <c r="I12" s="6" t="str">
        <f t="shared" si="6"/>
        <v>Level 3</v>
      </c>
      <c r="J12" s="6" t="str">
        <f t="shared" si="6"/>
        <v>Level 2</v>
      </c>
      <c r="K12" s="6" t="str">
        <f t="shared" si="6"/>
        <v>Level 3</v>
      </c>
      <c r="L12" s="6" t="str">
        <f t="shared" si="6"/>
        <v>Level 1</v>
      </c>
      <c r="M12" s="6" t="str">
        <f t="shared" si="6"/>
        <v>Level 3</v>
      </c>
      <c r="N12" s="6" t="str">
        <f t="shared" si="6"/>
        <v>Level 1</v>
      </c>
      <c r="O12" s="6" t="str">
        <f t="shared" si="6"/>
        <v>Level 3</v>
      </c>
      <c r="P12" s="6" t="str">
        <f t="shared" si="6"/>
        <v>Level 2</v>
      </c>
      <c r="Q12" s="6" t="str">
        <f t="shared" si="6"/>
        <v>Level 3</v>
      </c>
      <c r="R12" s="6" t="str">
        <f t="shared" si="6"/>
        <v>Level 3</v>
      </c>
      <c r="S12" s="6" t="str">
        <f t="shared" si="6"/>
        <v>Level 3</v>
      </c>
      <c r="T12" s="6" t="str">
        <f>IF(T11&gt;=70,"Level 3",IF(T11&gt;=60,"Level 2",IF(T11&gt;=40,"Level 1")))</f>
        <v>Level 3</v>
      </c>
      <c r="U12" s="6" t="str">
        <f t="shared" si="6"/>
        <v>Level 3</v>
      </c>
      <c r="V12" s="6" t="str">
        <f>IF(V11&gt;=70,"Level 3",IF(V11&gt;=60,"Level 2",IF(V11&gt;=40,"Level 1")))</f>
        <v>Level 3</v>
      </c>
      <c r="W12" s="6" t="str">
        <f>IF(W11&gt;=70,"Level 3",IF(W11&gt;=60,"Level 2",IF(W11&gt;=40,"Level 1")))</f>
        <v>Level 3</v>
      </c>
      <c r="X12" s="6" t="str">
        <f t="shared" ref="X12" si="7">IF(X11&gt;=70,"Level 3",IF(X11&gt;=60,"Level 2",IF(X11&gt;=40,"Level 1")))</f>
        <v>Level 1</v>
      </c>
      <c r="Y12" s="6" t="str">
        <f>IF(Y11&gt;=70,"Level 3",IF(Y11&gt;=60,"Level 2",IF(Y11&gt;=40,"Level 1")))</f>
        <v>Level 3</v>
      </c>
      <c r="Z12" s="6" t="str">
        <f>IF(Z11&gt;=70,"Level 3",IF(Z11&gt;=60,"Level 2",IF(Z11&gt;=40,"Level 1")))</f>
        <v>Level 1</v>
      </c>
    </row>
    <row r="14" spans="2:26" x14ac:dyDescent="0.3">
      <c r="F14" s="151"/>
      <c r="G14" s="151"/>
      <c r="H14" s="151"/>
      <c r="I14" s="151"/>
      <c r="J14" s="151"/>
    </row>
    <row r="15" spans="2:26" ht="23.25" customHeight="1" x14ac:dyDescent="0.3">
      <c r="E15" s="152" t="s">
        <v>9</v>
      </c>
      <c r="F15" s="68"/>
      <c r="G15" s="41" t="s">
        <v>15</v>
      </c>
      <c r="H15" s="41" t="s">
        <v>36</v>
      </c>
      <c r="I15" s="41" t="s">
        <v>16</v>
      </c>
      <c r="J15" s="41" t="s">
        <v>13</v>
      </c>
    </row>
    <row r="16" spans="2:26" ht="23.25" customHeight="1" x14ac:dyDescent="0.3">
      <c r="E16" s="152"/>
      <c r="F16" s="25" t="s">
        <v>5</v>
      </c>
      <c r="G16" s="9">
        <f>E11</f>
        <v>100</v>
      </c>
      <c r="H16" s="15" t="str">
        <f>IF(G16&gt;=70,"3",IF(G16&gt;=60,"2",IF(G16&gt;=40,"1")))</f>
        <v>3</v>
      </c>
      <c r="I16" s="9">
        <f>F11</f>
        <v>52</v>
      </c>
      <c r="J16" s="15" t="str">
        <f>IF(I16&gt;=70,"3",IF(I16&gt;=60,"2",IF(I16&gt;=40,"1")))</f>
        <v>1</v>
      </c>
    </row>
    <row r="17" spans="5:10" ht="23.25" customHeight="1" x14ac:dyDescent="0.3">
      <c r="E17" s="152"/>
      <c r="F17" s="11" t="s">
        <v>6</v>
      </c>
      <c r="G17" s="9">
        <f>G11</f>
        <v>100</v>
      </c>
      <c r="H17" s="15" t="str">
        <f t="shared" ref="H17:H26" si="8">IF(G17&gt;=70,"3",IF(G17&gt;=60,"2",IF(G17&gt;=40,"1")))</f>
        <v>3</v>
      </c>
      <c r="I17" s="10">
        <f>H11</f>
        <v>52</v>
      </c>
      <c r="J17" s="15" t="str">
        <f t="shared" ref="J17:J26" si="9">IF(I17&gt;=70,"3",IF(I17&gt;=60,"2",IF(I17&gt;=40,"1")))</f>
        <v>1</v>
      </c>
    </row>
    <row r="18" spans="5:10" ht="23.25" customHeight="1" x14ac:dyDescent="0.3">
      <c r="E18" s="152"/>
      <c r="F18" s="26" t="s">
        <v>10</v>
      </c>
      <c r="G18" s="9">
        <f>I11</f>
        <v>100</v>
      </c>
      <c r="H18" s="15" t="str">
        <f t="shared" si="8"/>
        <v>3</v>
      </c>
      <c r="I18" s="12">
        <f>J11</f>
        <v>60</v>
      </c>
      <c r="J18" s="15" t="str">
        <f t="shared" si="9"/>
        <v>2</v>
      </c>
    </row>
    <row r="19" spans="5:10" ht="23.25" customHeight="1" x14ac:dyDescent="0.3">
      <c r="E19" s="152"/>
      <c r="F19" s="27" t="s">
        <v>11</v>
      </c>
      <c r="G19" s="9">
        <f>K11</f>
        <v>100</v>
      </c>
      <c r="H19" s="15" t="str">
        <f t="shared" si="8"/>
        <v>3</v>
      </c>
      <c r="I19" s="13">
        <f>L11</f>
        <v>40</v>
      </c>
      <c r="J19" s="15" t="str">
        <f t="shared" si="9"/>
        <v>1</v>
      </c>
    </row>
    <row r="20" spans="5:10" ht="23.25" customHeight="1" x14ac:dyDescent="0.3">
      <c r="E20" s="152"/>
      <c r="F20" s="28" t="s">
        <v>12</v>
      </c>
      <c r="G20" s="9">
        <f>M11</f>
        <v>100</v>
      </c>
      <c r="H20" s="15" t="str">
        <f t="shared" si="8"/>
        <v>3</v>
      </c>
      <c r="I20" s="14">
        <f>N11</f>
        <v>40</v>
      </c>
      <c r="J20" s="15" t="str">
        <f t="shared" si="9"/>
        <v>1</v>
      </c>
    </row>
    <row r="21" spans="5:10" ht="23.25" customHeight="1" x14ac:dyDescent="0.3">
      <c r="E21" s="152"/>
      <c r="F21" s="25" t="s">
        <v>14</v>
      </c>
      <c r="G21" s="9">
        <f>O11</f>
        <v>100</v>
      </c>
      <c r="H21" s="15" t="str">
        <f t="shared" si="8"/>
        <v>3</v>
      </c>
      <c r="I21" s="9">
        <f>P11</f>
        <v>68</v>
      </c>
      <c r="J21" s="15" t="str">
        <f t="shared" si="9"/>
        <v>2</v>
      </c>
    </row>
    <row r="22" spans="5:10" ht="23.25" customHeight="1" x14ac:dyDescent="0.3">
      <c r="E22" s="152"/>
      <c r="F22" s="25" t="s">
        <v>56</v>
      </c>
      <c r="G22" s="67">
        <f>Q11</f>
        <v>100</v>
      </c>
      <c r="H22" s="15" t="str">
        <f t="shared" si="8"/>
        <v>3</v>
      </c>
      <c r="I22" s="67">
        <f>R11</f>
        <v>100</v>
      </c>
      <c r="J22" s="15" t="str">
        <f t="shared" si="9"/>
        <v>3</v>
      </c>
    </row>
    <row r="23" spans="5:10" ht="23.25" customHeight="1" x14ac:dyDescent="0.3">
      <c r="E23" s="152"/>
      <c r="F23" s="11" t="s">
        <v>57</v>
      </c>
      <c r="G23" s="67">
        <f>S11</f>
        <v>100</v>
      </c>
      <c r="H23" s="15" t="str">
        <f t="shared" si="8"/>
        <v>3</v>
      </c>
      <c r="I23" s="67">
        <f>T11</f>
        <v>100</v>
      </c>
      <c r="J23" s="15" t="str">
        <f t="shared" si="9"/>
        <v>3</v>
      </c>
    </row>
    <row r="24" spans="5:10" ht="23.25" customHeight="1" x14ac:dyDescent="0.3">
      <c r="E24" s="152"/>
      <c r="F24" s="26" t="s">
        <v>58</v>
      </c>
      <c r="G24" s="67">
        <f>U11</f>
        <v>100</v>
      </c>
      <c r="H24" s="15" t="str">
        <f t="shared" si="8"/>
        <v>3</v>
      </c>
      <c r="I24" s="67">
        <f>V11</f>
        <v>100</v>
      </c>
      <c r="J24" s="15" t="str">
        <f t="shared" si="9"/>
        <v>3</v>
      </c>
    </row>
    <row r="25" spans="5:10" ht="16.5" customHeight="1" x14ac:dyDescent="0.3">
      <c r="E25" s="152"/>
      <c r="F25" s="26" t="s">
        <v>68</v>
      </c>
      <c r="G25" s="67">
        <f>W11</f>
        <v>100</v>
      </c>
      <c r="H25" s="15" t="str">
        <f>IF(G25&gt;=70,"3",IF(G25&gt;=60,"2",IF(G25&gt;=40,"1")))</f>
        <v>3</v>
      </c>
      <c r="I25" s="67">
        <f>X11</f>
        <v>44</v>
      </c>
      <c r="J25" s="15" t="str">
        <f t="shared" si="9"/>
        <v>1</v>
      </c>
    </row>
    <row r="26" spans="5:10" x14ac:dyDescent="0.3">
      <c r="E26" s="152"/>
      <c r="F26" s="26" t="s">
        <v>69</v>
      </c>
      <c r="G26" s="67">
        <f>Y11</f>
        <v>100</v>
      </c>
      <c r="H26" s="15" t="str">
        <f t="shared" si="8"/>
        <v>3</v>
      </c>
      <c r="I26" s="67">
        <f>Z11</f>
        <v>44</v>
      </c>
      <c r="J26" s="15" t="str">
        <f t="shared" si="9"/>
        <v>1</v>
      </c>
    </row>
  </sheetData>
  <mergeCells count="21">
    <mergeCell ref="W4:X4"/>
    <mergeCell ref="Y4:Z4"/>
    <mergeCell ref="E15:E26"/>
    <mergeCell ref="B1:Z1"/>
    <mergeCell ref="E2:Z2"/>
    <mergeCell ref="E3:Z3"/>
    <mergeCell ref="D4:D5"/>
    <mergeCell ref="B2:D2"/>
    <mergeCell ref="B3:D3"/>
    <mergeCell ref="U4:V4"/>
    <mergeCell ref="C4:C7"/>
    <mergeCell ref="B4:B7"/>
    <mergeCell ref="K4:L4"/>
    <mergeCell ref="M4:N4"/>
    <mergeCell ref="E4:F4"/>
    <mergeCell ref="G4:H4"/>
    <mergeCell ref="I4:J4"/>
    <mergeCell ref="O4:P4"/>
    <mergeCell ref="Q4:R4"/>
    <mergeCell ref="S4:T4"/>
    <mergeCell ref="F14:J14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30"/>
  <sheetViews>
    <sheetView zoomScale="51" zoomScaleNormal="51" workbookViewId="0">
      <pane ySplit="6" topLeftCell="A7" activePane="bottomLeft" state="frozen"/>
      <selection activeCell="C1" sqref="C1"/>
      <selection pane="bottomLeft" activeCell="AI37" sqref="AI37"/>
    </sheetView>
  </sheetViews>
  <sheetFormatPr defaultColWidth="9.140625" defaultRowHeight="15.75" x14ac:dyDescent="0.25"/>
  <cols>
    <col min="1" max="1" width="5.42578125" style="39" customWidth="1"/>
    <col min="2" max="2" width="39.42578125" style="42" customWidth="1"/>
    <col min="3" max="3" width="14.5703125" style="42" customWidth="1"/>
    <col min="4" max="48" width="6.42578125" style="42" customWidth="1"/>
    <col min="49" max="16384" width="9.140625" style="42"/>
  </cols>
  <sheetData>
    <row r="1" spans="1:58" ht="89.25" customHeight="1" x14ac:dyDescent="0.25">
      <c r="A1" s="168" t="s">
        <v>81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</row>
    <row r="2" spans="1:58" ht="21" customHeight="1" x14ac:dyDescent="0.25">
      <c r="A2" s="167" t="s">
        <v>59</v>
      </c>
      <c r="B2" s="167"/>
      <c r="C2" s="167"/>
      <c r="D2" s="161" t="s">
        <v>38</v>
      </c>
      <c r="E2" s="161" t="s">
        <v>39</v>
      </c>
      <c r="F2" s="161" t="s">
        <v>40</v>
      </c>
      <c r="G2" s="161" t="s">
        <v>41</v>
      </c>
      <c r="H2" s="161" t="s">
        <v>42</v>
      </c>
      <c r="I2" s="162" t="s">
        <v>38</v>
      </c>
      <c r="J2" s="162" t="s">
        <v>39</v>
      </c>
      <c r="K2" s="162" t="s">
        <v>40</v>
      </c>
      <c r="L2" s="162" t="s">
        <v>41</v>
      </c>
      <c r="M2" s="162" t="s">
        <v>42</v>
      </c>
      <c r="N2" s="163" t="s">
        <v>38</v>
      </c>
      <c r="O2" s="163" t="s">
        <v>39</v>
      </c>
      <c r="P2" s="163" t="s">
        <v>40</v>
      </c>
      <c r="Q2" s="163" t="s">
        <v>41</v>
      </c>
      <c r="R2" s="163" t="s">
        <v>42</v>
      </c>
      <c r="S2" s="162" t="s">
        <v>38</v>
      </c>
      <c r="T2" s="162" t="s">
        <v>39</v>
      </c>
      <c r="U2" s="162" t="s">
        <v>40</v>
      </c>
      <c r="V2" s="162" t="s">
        <v>41</v>
      </c>
      <c r="W2" s="162" t="s">
        <v>42</v>
      </c>
      <c r="X2" s="161" t="s">
        <v>38</v>
      </c>
      <c r="Y2" s="161" t="s">
        <v>39</v>
      </c>
      <c r="Z2" s="161" t="s">
        <v>40</v>
      </c>
      <c r="AA2" s="161" t="s">
        <v>41</v>
      </c>
      <c r="AB2" s="161" t="s">
        <v>42</v>
      </c>
      <c r="AC2" s="159" t="s">
        <v>38</v>
      </c>
      <c r="AD2" s="159" t="s">
        <v>39</v>
      </c>
      <c r="AE2" s="159" t="s">
        <v>40</v>
      </c>
      <c r="AF2" s="159" t="s">
        <v>41</v>
      </c>
      <c r="AG2" s="159" t="s">
        <v>42</v>
      </c>
      <c r="AH2" s="159" t="s">
        <v>38</v>
      </c>
      <c r="AI2" s="159" t="s">
        <v>39</v>
      </c>
      <c r="AJ2" s="159" t="s">
        <v>40</v>
      </c>
      <c r="AK2" s="159" t="s">
        <v>41</v>
      </c>
      <c r="AL2" s="159" t="s">
        <v>42</v>
      </c>
      <c r="AM2" s="159" t="s">
        <v>38</v>
      </c>
      <c r="AN2" s="159" t="s">
        <v>39</v>
      </c>
      <c r="AO2" s="159" t="s">
        <v>40</v>
      </c>
      <c r="AP2" s="159" t="s">
        <v>41</v>
      </c>
      <c r="AQ2" s="159" t="s">
        <v>42</v>
      </c>
      <c r="AR2" s="160" t="s">
        <v>38</v>
      </c>
      <c r="AS2" s="160" t="s">
        <v>39</v>
      </c>
      <c r="AT2" s="160" t="s">
        <v>40</v>
      </c>
      <c r="AU2" s="160" t="s">
        <v>41</v>
      </c>
      <c r="AV2" s="160" t="s">
        <v>42</v>
      </c>
      <c r="AW2" s="160" t="s">
        <v>38</v>
      </c>
      <c r="AX2" s="160" t="s">
        <v>39</v>
      </c>
      <c r="AY2" s="160" t="s">
        <v>40</v>
      </c>
      <c r="AZ2" s="160" t="s">
        <v>41</v>
      </c>
      <c r="BA2" s="160" t="s">
        <v>42</v>
      </c>
      <c r="BB2" s="160" t="s">
        <v>38</v>
      </c>
      <c r="BC2" s="160" t="s">
        <v>39</v>
      </c>
      <c r="BD2" s="160" t="s">
        <v>40</v>
      </c>
      <c r="BE2" s="160" t="s">
        <v>41</v>
      </c>
      <c r="BF2" s="160" t="s">
        <v>42</v>
      </c>
    </row>
    <row r="3" spans="1:58" ht="21" customHeight="1" x14ac:dyDescent="0.25">
      <c r="A3" s="167" t="s">
        <v>35</v>
      </c>
      <c r="B3" s="167"/>
      <c r="C3" s="167"/>
      <c r="D3" s="161"/>
      <c r="E3" s="161"/>
      <c r="F3" s="161"/>
      <c r="G3" s="161"/>
      <c r="H3" s="161"/>
      <c r="I3" s="162"/>
      <c r="J3" s="162"/>
      <c r="K3" s="162"/>
      <c r="L3" s="162"/>
      <c r="M3" s="162"/>
      <c r="N3" s="163"/>
      <c r="O3" s="163"/>
      <c r="P3" s="163"/>
      <c r="Q3" s="163"/>
      <c r="R3" s="163"/>
      <c r="S3" s="162"/>
      <c r="T3" s="162"/>
      <c r="U3" s="162"/>
      <c r="V3" s="162"/>
      <c r="W3" s="162"/>
      <c r="X3" s="161"/>
      <c r="Y3" s="161"/>
      <c r="Z3" s="161"/>
      <c r="AA3" s="161"/>
      <c r="AB3" s="161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</row>
    <row r="4" spans="1:58" ht="27" customHeight="1" x14ac:dyDescent="0.25">
      <c r="A4" s="143"/>
      <c r="B4" s="144"/>
      <c r="C4" s="132"/>
      <c r="D4" s="161" t="s">
        <v>5</v>
      </c>
      <c r="E4" s="161"/>
      <c r="F4" s="161"/>
      <c r="G4" s="161"/>
      <c r="H4" s="161"/>
      <c r="I4" s="162" t="s">
        <v>6</v>
      </c>
      <c r="J4" s="162"/>
      <c r="K4" s="162"/>
      <c r="L4" s="162"/>
      <c r="M4" s="162"/>
      <c r="N4" s="163" t="s">
        <v>10</v>
      </c>
      <c r="O4" s="163"/>
      <c r="P4" s="163"/>
      <c r="Q4" s="163"/>
      <c r="R4" s="163"/>
      <c r="S4" s="163" t="s">
        <v>11</v>
      </c>
      <c r="T4" s="163"/>
      <c r="U4" s="163"/>
      <c r="V4" s="163"/>
      <c r="W4" s="163"/>
      <c r="X4" s="163" t="s">
        <v>12</v>
      </c>
      <c r="Y4" s="163"/>
      <c r="Z4" s="163"/>
      <c r="AA4" s="163"/>
      <c r="AB4" s="163"/>
      <c r="AC4" s="159" t="s">
        <v>14</v>
      </c>
      <c r="AD4" s="159"/>
      <c r="AE4" s="159"/>
      <c r="AF4" s="159"/>
      <c r="AG4" s="159"/>
      <c r="AH4" s="164" t="s">
        <v>56</v>
      </c>
      <c r="AI4" s="165"/>
      <c r="AJ4" s="165"/>
      <c r="AK4" s="165"/>
      <c r="AL4" s="166"/>
      <c r="AM4" s="164" t="s">
        <v>57</v>
      </c>
      <c r="AN4" s="165"/>
      <c r="AO4" s="165"/>
      <c r="AP4" s="165"/>
      <c r="AQ4" s="166"/>
      <c r="AR4" s="160" t="s">
        <v>58</v>
      </c>
      <c r="AS4" s="160"/>
      <c r="AT4" s="160"/>
      <c r="AU4" s="160"/>
      <c r="AV4" s="160"/>
      <c r="AW4" s="160" t="s">
        <v>68</v>
      </c>
      <c r="AX4" s="160"/>
      <c r="AY4" s="160"/>
      <c r="AZ4" s="160"/>
      <c r="BA4" s="160"/>
      <c r="BB4" s="160" t="s">
        <v>69</v>
      </c>
      <c r="BC4" s="160"/>
      <c r="BD4" s="160"/>
      <c r="BE4" s="160"/>
      <c r="BF4" s="160"/>
    </row>
    <row r="5" spans="1:58" ht="16.5" x14ac:dyDescent="0.25">
      <c r="A5" s="143"/>
      <c r="B5" s="144"/>
      <c r="C5" s="138" t="s">
        <v>3</v>
      </c>
      <c r="D5" s="55">
        <v>10</v>
      </c>
      <c r="E5" s="55">
        <v>10</v>
      </c>
      <c r="F5" s="55">
        <v>10</v>
      </c>
      <c r="G5" s="55">
        <v>10</v>
      </c>
      <c r="H5" s="55">
        <v>10</v>
      </c>
      <c r="I5" s="55">
        <v>10</v>
      </c>
      <c r="J5" s="55">
        <v>10</v>
      </c>
      <c r="K5" s="55">
        <v>10</v>
      </c>
      <c r="L5" s="55">
        <v>10</v>
      </c>
      <c r="M5" s="55">
        <v>10</v>
      </c>
      <c r="N5" s="55">
        <v>10</v>
      </c>
      <c r="O5" s="55">
        <v>10</v>
      </c>
      <c r="P5" s="55">
        <v>10</v>
      </c>
      <c r="Q5" s="55">
        <v>10</v>
      </c>
      <c r="R5" s="55">
        <v>10</v>
      </c>
      <c r="S5" s="55">
        <v>10</v>
      </c>
      <c r="T5" s="55">
        <v>10</v>
      </c>
      <c r="U5" s="55">
        <v>10</v>
      </c>
      <c r="V5" s="55">
        <v>10</v>
      </c>
      <c r="W5" s="55">
        <v>10</v>
      </c>
      <c r="X5" s="55">
        <v>10</v>
      </c>
      <c r="Y5" s="55">
        <v>10</v>
      </c>
      <c r="Z5" s="55">
        <v>10</v>
      </c>
      <c r="AA5" s="55">
        <v>10</v>
      </c>
      <c r="AB5" s="55">
        <v>10</v>
      </c>
      <c r="AC5" s="55">
        <v>10</v>
      </c>
      <c r="AD5" s="55">
        <v>10</v>
      </c>
      <c r="AE5" s="55">
        <v>10</v>
      </c>
      <c r="AF5" s="55">
        <v>10</v>
      </c>
      <c r="AG5" s="55">
        <v>10</v>
      </c>
      <c r="AH5" s="55">
        <v>10</v>
      </c>
      <c r="AI5" s="55">
        <v>10</v>
      </c>
      <c r="AJ5" s="55">
        <v>10</v>
      </c>
      <c r="AK5" s="55">
        <v>10</v>
      </c>
      <c r="AL5" s="55">
        <v>10</v>
      </c>
      <c r="AM5" s="55">
        <v>10</v>
      </c>
      <c r="AN5" s="55">
        <v>10</v>
      </c>
      <c r="AO5" s="55">
        <v>10</v>
      </c>
      <c r="AP5" s="55">
        <v>10</v>
      </c>
      <c r="AQ5" s="55">
        <v>10</v>
      </c>
      <c r="AR5" s="55">
        <v>10</v>
      </c>
      <c r="AS5" s="55">
        <v>10</v>
      </c>
      <c r="AT5" s="55">
        <v>10</v>
      </c>
      <c r="AU5" s="55">
        <v>10</v>
      </c>
      <c r="AV5" s="55">
        <v>10</v>
      </c>
      <c r="AW5" s="55">
        <v>10</v>
      </c>
      <c r="AX5" s="55">
        <v>10</v>
      </c>
      <c r="AY5" s="55">
        <v>10</v>
      </c>
      <c r="AZ5" s="55">
        <v>10</v>
      </c>
      <c r="BA5" s="55">
        <v>10</v>
      </c>
      <c r="BB5" s="55">
        <v>10</v>
      </c>
      <c r="BC5" s="55">
        <v>10</v>
      </c>
      <c r="BD5" s="55">
        <v>10</v>
      </c>
      <c r="BE5" s="55">
        <v>10</v>
      </c>
      <c r="BF5" s="55">
        <v>10</v>
      </c>
    </row>
    <row r="6" spans="1:58" ht="16.5" x14ac:dyDescent="0.25">
      <c r="A6" s="143"/>
      <c r="B6" s="144"/>
      <c r="C6" s="138" t="s">
        <v>4</v>
      </c>
      <c r="D6" s="99">
        <f>D5/2</f>
        <v>5</v>
      </c>
      <c r="E6" s="99">
        <f t="shared" ref="E6:AV6" si="0">E5/2</f>
        <v>5</v>
      </c>
      <c r="F6" s="99">
        <f t="shared" si="0"/>
        <v>5</v>
      </c>
      <c r="G6" s="99">
        <f t="shared" si="0"/>
        <v>5</v>
      </c>
      <c r="H6" s="99">
        <f t="shared" si="0"/>
        <v>5</v>
      </c>
      <c r="I6" s="99">
        <f t="shared" si="0"/>
        <v>5</v>
      </c>
      <c r="J6" s="99">
        <f t="shared" si="0"/>
        <v>5</v>
      </c>
      <c r="K6" s="99">
        <f t="shared" si="0"/>
        <v>5</v>
      </c>
      <c r="L6" s="99">
        <f t="shared" si="0"/>
        <v>5</v>
      </c>
      <c r="M6" s="99">
        <f t="shared" si="0"/>
        <v>5</v>
      </c>
      <c r="N6" s="99">
        <f t="shared" si="0"/>
        <v>5</v>
      </c>
      <c r="O6" s="99">
        <f t="shared" si="0"/>
        <v>5</v>
      </c>
      <c r="P6" s="99">
        <f t="shared" si="0"/>
        <v>5</v>
      </c>
      <c r="Q6" s="99">
        <f t="shared" si="0"/>
        <v>5</v>
      </c>
      <c r="R6" s="99">
        <f t="shared" si="0"/>
        <v>5</v>
      </c>
      <c r="S6" s="99">
        <f t="shared" si="0"/>
        <v>5</v>
      </c>
      <c r="T6" s="99">
        <f t="shared" si="0"/>
        <v>5</v>
      </c>
      <c r="U6" s="99">
        <f t="shared" si="0"/>
        <v>5</v>
      </c>
      <c r="V6" s="99">
        <f t="shared" si="0"/>
        <v>5</v>
      </c>
      <c r="W6" s="99">
        <f t="shared" si="0"/>
        <v>5</v>
      </c>
      <c r="X6" s="99">
        <f t="shared" si="0"/>
        <v>5</v>
      </c>
      <c r="Y6" s="99">
        <f t="shared" si="0"/>
        <v>5</v>
      </c>
      <c r="Z6" s="99">
        <f t="shared" si="0"/>
        <v>5</v>
      </c>
      <c r="AA6" s="99">
        <f t="shared" si="0"/>
        <v>5</v>
      </c>
      <c r="AB6" s="99">
        <f t="shared" si="0"/>
        <v>5</v>
      </c>
      <c r="AC6" s="99">
        <f t="shared" si="0"/>
        <v>5</v>
      </c>
      <c r="AD6" s="99">
        <f t="shared" si="0"/>
        <v>5</v>
      </c>
      <c r="AE6" s="99">
        <f t="shared" si="0"/>
        <v>5</v>
      </c>
      <c r="AF6" s="99">
        <f t="shared" si="0"/>
        <v>5</v>
      </c>
      <c r="AG6" s="99">
        <f t="shared" si="0"/>
        <v>5</v>
      </c>
      <c r="AH6" s="99">
        <f t="shared" si="0"/>
        <v>5</v>
      </c>
      <c r="AI6" s="99">
        <f t="shared" si="0"/>
        <v>5</v>
      </c>
      <c r="AJ6" s="99">
        <f t="shared" si="0"/>
        <v>5</v>
      </c>
      <c r="AK6" s="99">
        <f t="shared" si="0"/>
        <v>5</v>
      </c>
      <c r="AL6" s="99">
        <f t="shared" si="0"/>
        <v>5</v>
      </c>
      <c r="AM6" s="99">
        <f t="shared" si="0"/>
        <v>5</v>
      </c>
      <c r="AN6" s="99">
        <f t="shared" si="0"/>
        <v>5</v>
      </c>
      <c r="AO6" s="99">
        <f t="shared" si="0"/>
        <v>5</v>
      </c>
      <c r="AP6" s="99">
        <f t="shared" si="0"/>
        <v>5</v>
      </c>
      <c r="AQ6" s="99">
        <f t="shared" si="0"/>
        <v>5</v>
      </c>
      <c r="AR6" s="99">
        <f t="shared" si="0"/>
        <v>5</v>
      </c>
      <c r="AS6" s="99">
        <f t="shared" si="0"/>
        <v>5</v>
      </c>
      <c r="AT6" s="99">
        <f t="shared" si="0"/>
        <v>5</v>
      </c>
      <c r="AU6" s="99">
        <f t="shared" si="0"/>
        <v>5</v>
      </c>
      <c r="AV6" s="99">
        <f t="shared" si="0"/>
        <v>5</v>
      </c>
      <c r="AW6" s="99">
        <f t="shared" ref="AW6:BF6" si="1">AW5/2</f>
        <v>5</v>
      </c>
      <c r="AX6" s="99">
        <f t="shared" si="1"/>
        <v>5</v>
      </c>
      <c r="AY6" s="99">
        <f t="shared" si="1"/>
        <v>5</v>
      </c>
      <c r="AZ6" s="99">
        <f t="shared" si="1"/>
        <v>5</v>
      </c>
      <c r="BA6" s="99">
        <f t="shared" si="1"/>
        <v>5</v>
      </c>
      <c r="BB6" s="99">
        <f t="shared" si="1"/>
        <v>5</v>
      </c>
      <c r="BC6" s="99">
        <f t="shared" si="1"/>
        <v>5</v>
      </c>
      <c r="BD6" s="99">
        <f t="shared" si="1"/>
        <v>5</v>
      </c>
      <c r="BE6" s="99">
        <f t="shared" si="1"/>
        <v>5</v>
      </c>
      <c r="BF6" s="99">
        <f t="shared" si="1"/>
        <v>5</v>
      </c>
    </row>
    <row r="7" spans="1:58" s="43" customFormat="1" x14ac:dyDescent="0.25">
      <c r="A7" s="131">
        <v>1</v>
      </c>
      <c r="B7" s="98" t="s">
        <v>108</v>
      </c>
      <c r="C7" s="134"/>
      <c r="D7" s="123">
        <v>3</v>
      </c>
      <c r="E7" s="123">
        <v>8</v>
      </c>
      <c r="F7" s="123">
        <v>7</v>
      </c>
      <c r="G7" s="123">
        <v>6</v>
      </c>
      <c r="H7" s="123">
        <v>5</v>
      </c>
      <c r="I7" s="123">
        <v>9</v>
      </c>
      <c r="J7" s="123">
        <v>8</v>
      </c>
      <c r="K7" s="123">
        <v>7</v>
      </c>
      <c r="L7" s="123">
        <v>6</v>
      </c>
      <c r="M7" s="123">
        <v>5</v>
      </c>
      <c r="N7" s="123">
        <v>7</v>
      </c>
      <c r="O7" s="123">
        <v>6</v>
      </c>
      <c r="P7" s="123">
        <v>8</v>
      </c>
      <c r="Q7" s="123">
        <v>7</v>
      </c>
      <c r="R7" s="123">
        <v>7</v>
      </c>
      <c r="S7" s="124">
        <v>8</v>
      </c>
      <c r="T7" s="124">
        <v>8</v>
      </c>
      <c r="U7" s="124">
        <v>8</v>
      </c>
      <c r="V7" s="124">
        <v>8</v>
      </c>
      <c r="W7" s="124">
        <v>8</v>
      </c>
      <c r="X7" s="135">
        <v>10</v>
      </c>
      <c r="Y7" s="135">
        <v>9</v>
      </c>
      <c r="Z7" s="135">
        <v>8</v>
      </c>
      <c r="AA7" s="135">
        <v>7</v>
      </c>
      <c r="AB7" s="135">
        <v>6</v>
      </c>
      <c r="AC7" s="125">
        <v>10</v>
      </c>
      <c r="AD7" s="125">
        <v>7</v>
      </c>
      <c r="AE7" s="125">
        <v>6</v>
      </c>
      <c r="AF7" s="125">
        <v>7</v>
      </c>
      <c r="AG7" s="125">
        <v>8</v>
      </c>
      <c r="AH7" s="135">
        <v>5</v>
      </c>
      <c r="AI7" s="135">
        <v>6</v>
      </c>
      <c r="AJ7" s="135">
        <v>7</v>
      </c>
      <c r="AK7" s="135">
        <v>8</v>
      </c>
      <c r="AL7" s="135">
        <v>9</v>
      </c>
      <c r="AM7" s="136">
        <v>10</v>
      </c>
      <c r="AN7" s="136">
        <v>8</v>
      </c>
      <c r="AO7" s="136">
        <v>8</v>
      </c>
      <c r="AP7" s="136">
        <v>7</v>
      </c>
      <c r="AQ7" s="136">
        <v>6</v>
      </c>
      <c r="AR7" s="133"/>
      <c r="AS7" s="100"/>
      <c r="AT7" s="100"/>
      <c r="AU7" s="100"/>
      <c r="AV7" s="100"/>
      <c r="AW7" s="101"/>
      <c r="AX7" s="101"/>
      <c r="AY7" s="101"/>
      <c r="AZ7" s="101"/>
      <c r="BA7" s="101"/>
      <c r="BB7" s="103"/>
      <c r="BC7" s="103"/>
      <c r="BD7" s="103"/>
      <c r="BE7" s="103"/>
      <c r="BF7" s="103"/>
    </row>
    <row r="8" spans="1:58" x14ac:dyDescent="0.25">
      <c r="A8" s="52">
        <v>2</v>
      </c>
      <c r="B8" s="98" t="s">
        <v>109</v>
      </c>
      <c r="C8" s="16"/>
      <c r="D8" s="123">
        <v>5</v>
      </c>
      <c r="E8" s="123">
        <v>10</v>
      </c>
      <c r="F8" s="123">
        <v>10</v>
      </c>
      <c r="G8" s="123">
        <v>10</v>
      </c>
      <c r="H8" s="123">
        <v>10</v>
      </c>
      <c r="I8" s="126">
        <v>10</v>
      </c>
      <c r="J8" s="126">
        <v>10</v>
      </c>
      <c r="K8" s="126">
        <v>10</v>
      </c>
      <c r="L8" s="126">
        <v>10</v>
      </c>
      <c r="M8" s="126">
        <v>10</v>
      </c>
      <c r="N8" s="125">
        <v>10</v>
      </c>
      <c r="O8" s="125">
        <v>10</v>
      </c>
      <c r="P8" s="125">
        <v>10</v>
      </c>
      <c r="Q8" s="125">
        <v>10</v>
      </c>
      <c r="R8" s="125">
        <v>10</v>
      </c>
      <c r="S8" s="124">
        <v>10</v>
      </c>
      <c r="T8" s="124">
        <v>10</v>
      </c>
      <c r="U8" s="124">
        <v>10</v>
      </c>
      <c r="V8" s="124">
        <v>10</v>
      </c>
      <c r="W8" s="124">
        <v>10</v>
      </c>
      <c r="X8" s="135">
        <v>10</v>
      </c>
      <c r="Y8" s="135">
        <v>10</v>
      </c>
      <c r="Z8" s="135">
        <v>10</v>
      </c>
      <c r="AA8" s="135">
        <v>10</v>
      </c>
      <c r="AB8" s="135">
        <v>10</v>
      </c>
      <c r="AC8" s="125">
        <v>10</v>
      </c>
      <c r="AD8" s="125">
        <v>10</v>
      </c>
      <c r="AE8" s="125">
        <v>10</v>
      </c>
      <c r="AF8" s="125">
        <v>10</v>
      </c>
      <c r="AG8" s="125">
        <v>10</v>
      </c>
      <c r="AH8" s="135">
        <v>10</v>
      </c>
      <c r="AI8" s="135">
        <v>10</v>
      </c>
      <c r="AJ8" s="135">
        <v>10</v>
      </c>
      <c r="AK8" s="135">
        <v>10</v>
      </c>
      <c r="AL8" s="135">
        <v>10</v>
      </c>
      <c r="AM8" s="136">
        <v>10</v>
      </c>
      <c r="AN8" s="136">
        <v>10</v>
      </c>
      <c r="AO8" s="136">
        <v>10</v>
      </c>
      <c r="AP8" s="136">
        <v>10</v>
      </c>
      <c r="AQ8" s="136">
        <v>10</v>
      </c>
      <c r="AR8" s="133"/>
      <c r="AS8" s="100"/>
      <c r="AT8" s="100"/>
      <c r="AU8" s="100"/>
      <c r="AV8" s="100"/>
      <c r="AW8" s="102"/>
      <c r="AX8" s="102"/>
      <c r="AY8" s="102"/>
      <c r="AZ8" s="102"/>
      <c r="BA8" s="102"/>
      <c r="BB8" s="104"/>
      <c r="BC8" s="104"/>
      <c r="BD8" s="104"/>
      <c r="BE8" s="104"/>
      <c r="BF8" s="104"/>
    </row>
    <row r="9" spans="1:58" x14ac:dyDescent="0.25">
      <c r="A9" s="52">
        <v>3</v>
      </c>
      <c r="B9" s="98" t="s">
        <v>110</v>
      </c>
      <c r="C9" s="16"/>
      <c r="D9" s="123">
        <v>5</v>
      </c>
      <c r="E9" s="123">
        <v>9</v>
      </c>
      <c r="F9" s="123">
        <v>10</v>
      </c>
      <c r="G9" s="123">
        <v>10</v>
      </c>
      <c r="H9" s="123">
        <v>10</v>
      </c>
      <c r="I9" s="126">
        <v>9</v>
      </c>
      <c r="J9" s="126">
        <v>8</v>
      </c>
      <c r="K9" s="126">
        <v>8</v>
      </c>
      <c r="L9" s="126">
        <v>8</v>
      </c>
      <c r="M9" s="126">
        <v>10</v>
      </c>
      <c r="N9" s="125">
        <v>9</v>
      </c>
      <c r="O9" s="125">
        <v>9</v>
      </c>
      <c r="P9" s="125">
        <v>10</v>
      </c>
      <c r="Q9" s="125">
        <v>10</v>
      </c>
      <c r="R9" s="125">
        <v>9</v>
      </c>
      <c r="S9" s="124">
        <v>8</v>
      </c>
      <c r="T9" s="124">
        <v>9</v>
      </c>
      <c r="U9" s="124">
        <v>9</v>
      </c>
      <c r="V9" s="124">
        <v>10</v>
      </c>
      <c r="W9" s="124">
        <v>9</v>
      </c>
      <c r="X9" s="135">
        <v>10</v>
      </c>
      <c r="Y9" s="135">
        <v>10</v>
      </c>
      <c r="Z9" s="135">
        <v>9</v>
      </c>
      <c r="AA9" s="135">
        <v>9</v>
      </c>
      <c r="AB9" s="135">
        <v>9</v>
      </c>
      <c r="AC9" s="125">
        <v>9</v>
      </c>
      <c r="AD9" s="125">
        <v>10</v>
      </c>
      <c r="AE9" s="125">
        <v>10</v>
      </c>
      <c r="AF9" s="125">
        <v>10</v>
      </c>
      <c r="AG9" s="125">
        <v>9</v>
      </c>
      <c r="AH9" s="135">
        <v>9</v>
      </c>
      <c r="AI9" s="135">
        <v>10</v>
      </c>
      <c r="AJ9" s="135">
        <v>10</v>
      </c>
      <c r="AK9" s="135">
        <v>10</v>
      </c>
      <c r="AL9" s="135">
        <v>10</v>
      </c>
      <c r="AM9" s="136">
        <v>9</v>
      </c>
      <c r="AN9" s="136">
        <v>10</v>
      </c>
      <c r="AO9" s="136">
        <v>10</v>
      </c>
      <c r="AP9" s="136">
        <v>9</v>
      </c>
      <c r="AQ9" s="136">
        <v>9</v>
      </c>
      <c r="AR9" s="133"/>
      <c r="AS9" s="100"/>
      <c r="AT9" s="100"/>
      <c r="AU9" s="100"/>
      <c r="AV9" s="100"/>
      <c r="AW9" s="102"/>
      <c r="AX9" s="102"/>
      <c r="AY9" s="102"/>
      <c r="AZ9" s="102"/>
      <c r="BA9" s="102"/>
      <c r="BB9" s="104"/>
      <c r="BC9" s="104"/>
      <c r="BD9" s="104"/>
      <c r="BE9" s="104"/>
      <c r="BF9" s="104"/>
    </row>
    <row r="10" spans="1:58" x14ac:dyDescent="0.25">
      <c r="A10" s="52">
        <v>4</v>
      </c>
      <c r="B10" s="98" t="s">
        <v>111</v>
      </c>
      <c r="C10" s="16"/>
      <c r="D10" s="123">
        <v>1</v>
      </c>
      <c r="E10" s="123">
        <v>8</v>
      </c>
      <c r="F10" s="123">
        <v>9</v>
      </c>
      <c r="G10" s="123">
        <v>10</v>
      </c>
      <c r="H10" s="123">
        <v>8</v>
      </c>
      <c r="I10" s="126">
        <v>6</v>
      </c>
      <c r="J10" s="126">
        <v>9</v>
      </c>
      <c r="K10" s="126">
        <v>9</v>
      </c>
      <c r="L10" s="126">
        <v>9</v>
      </c>
      <c r="M10" s="126">
        <v>9</v>
      </c>
      <c r="N10" s="125">
        <v>9</v>
      </c>
      <c r="O10" s="125">
        <v>8</v>
      </c>
      <c r="P10" s="125">
        <v>9</v>
      </c>
      <c r="Q10" s="125">
        <v>9</v>
      </c>
      <c r="R10" s="125">
        <v>9</v>
      </c>
      <c r="S10" s="124">
        <v>10</v>
      </c>
      <c r="T10" s="124">
        <v>9</v>
      </c>
      <c r="U10" s="124">
        <v>9</v>
      </c>
      <c r="V10" s="124">
        <v>9</v>
      </c>
      <c r="W10" s="124">
        <v>6</v>
      </c>
      <c r="X10" s="135">
        <v>9</v>
      </c>
      <c r="Y10" s="135">
        <v>8</v>
      </c>
      <c r="Z10" s="135">
        <v>9</v>
      </c>
      <c r="AA10" s="135">
        <v>8</v>
      </c>
      <c r="AB10" s="135">
        <v>7</v>
      </c>
      <c r="AC10" s="125">
        <v>8</v>
      </c>
      <c r="AD10" s="125">
        <v>9</v>
      </c>
      <c r="AE10" s="125">
        <v>8</v>
      </c>
      <c r="AF10" s="125">
        <v>8</v>
      </c>
      <c r="AG10" s="125">
        <v>9</v>
      </c>
      <c r="AH10" s="135">
        <v>9</v>
      </c>
      <c r="AI10" s="135">
        <v>9</v>
      </c>
      <c r="AJ10" s="135">
        <v>7</v>
      </c>
      <c r="AK10" s="135">
        <v>9</v>
      </c>
      <c r="AL10" s="135">
        <v>9</v>
      </c>
      <c r="AM10" s="136">
        <v>9</v>
      </c>
      <c r="AN10" s="136">
        <v>9</v>
      </c>
      <c r="AO10" s="136">
        <v>7</v>
      </c>
      <c r="AP10" s="136">
        <v>9</v>
      </c>
      <c r="AQ10" s="136">
        <v>9</v>
      </c>
      <c r="AR10" s="133"/>
      <c r="AS10" s="100"/>
      <c r="AT10" s="100"/>
      <c r="AU10" s="100"/>
      <c r="AV10" s="100"/>
      <c r="AW10" s="102"/>
      <c r="AX10" s="102"/>
      <c r="AY10" s="102"/>
      <c r="AZ10" s="102"/>
      <c r="BA10" s="102"/>
      <c r="BB10" s="104"/>
      <c r="BC10" s="104"/>
      <c r="BD10" s="104"/>
      <c r="BE10" s="104"/>
      <c r="BF10" s="104"/>
    </row>
    <row r="11" spans="1:58" x14ac:dyDescent="0.25">
      <c r="A11" s="52">
        <v>5</v>
      </c>
      <c r="B11" s="98" t="s">
        <v>112</v>
      </c>
      <c r="C11" s="16"/>
      <c r="D11" s="123">
        <v>5</v>
      </c>
      <c r="E11" s="123">
        <v>10</v>
      </c>
      <c r="F11" s="123">
        <v>10</v>
      </c>
      <c r="G11" s="123">
        <v>10</v>
      </c>
      <c r="H11" s="123">
        <v>10</v>
      </c>
      <c r="I11" s="126">
        <v>10</v>
      </c>
      <c r="J11" s="126">
        <v>10</v>
      </c>
      <c r="K11" s="126">
        <v>10</v>
      </c>
      <c r="L11" s="126">
        <v>10</v>
      </c>
      <c r="M11" s="126">
        <v>10</v>
      </c>
      <c r="N11" s="125">
        <v>10</v>
      </c>
      <c r="O11" s="125">
        <v>10</v>
      </c>
      <c r="P11" s="125">
        <v>10</v>
      </c>
      <c r="Q11" s="125">
        <v>10</v>
      </c>
      <c r="R11" s="125">
        <v>10</v>
      </c>
      <c r="S11" s="124">
        <v>10</v>
      </c>
      <c r="T11" s="124">
        <v>10</v>
      </c>
      <c r="U11" s="124">
        <v>10</v>
      </c>
      <c r="V11" s="124">
        <v>10</v>
      </c>
      <c r="W11" s="124">
        <v>9</v>
      </c>
      <c r="X11" s="135">
        <v>10</v>
      </c>
      <c r="Y11" s="135">
        <v>9</v>
      </c>
      <c r="Z11" s="135">
        <v>9</v>
      </c>
      <c r="AA11" s="135">
        <v>8</v>
      </c>
      <c r="AB11" s="135">
        <v>10</v>
      </c>
      <c r="AC11" s="125">
        <v>10</v>
      </c>
      <c r="AD11" s="125">
        <v>10</v>
      </c>
      <c r="AE11" s="125">
        <v>10</v>
      </c>
      <c r="AF11" s="125">
        <v>10</v>
      </c>
      <c r="AG11" s="125">
        <v>9</v>
      </c>
      <c r="AH11" s="135">
        <v>10</v>
      </c>
      <c r="AI11" s="135">
        <v>9</v>
      </c>
      <c r="AJ11" s="135">
        <v>10</v>
      </c>
      <c r="AK11" s="135">
        <v>10</v>
      </c>
      <c r="AL11" s="135">
        <v>10</v>
      </c>
      <c r="AM11" s="136">
        <v>10</v>
      </c>
      <c r="AN11" s="136">
        <v>10</v>
      </c>
      <c r="AO11" s="136">
        <v>10</v>
      </c>
      <c r="AP11" s="136">
        <v>10</v>
      </c>
      <c r="AQ11" s="136">
        <v>10</v>
      </c>
      <c r="AR11" s="133"/>
      <c r="AS11" s="100"/>
      <c r="AT11" s="100"/>
      <c r="AU11" s="100"/>
      <c r="AV11" s="100"/>
      <c r="AW11" s="102"/>
      <c r="AX11" s="102"/>
      <c r="AY11" s="102"/>
      <c r="AZ11" s="102"/>
      <c r="BA11" s="102"/>
      <c r="BB11" s="104"/>
      <c r="BC11" s="104"/>
      <c r="BD11" s="104"/>
      <c r="BE11" s="104"/>
      <c r="BF11" s="104"/>
    </row>
    <row r="12" spans="1:58" x14ac:dyDescent="0.25">
      <c r="A12" s="52">
        <v>6</v>
      </c>
      <c r="B12" s="98" t="s">
        <v>113</v>
      </c>
      <c r="C12" s="16"/>
      <c r="D12" s="123">
        <v>3</v>
      </c>
      <c r="E12" s="123">
        <v>9</v>
      </c>
      <c r="F12" s="123">
        <v>7</v>
      </c>
      <c r="G12" s="123">
        <v>5</v>
      </c>
      <c r="H12" s="123">
        <v>7</v>
      </c>
      <c r="I12" s="126">
        <v>8</v>
      </c>
      <c r="J12" s="126">
        <v>9</v>
      </c>
      <c r="K12" s="126">
        <v>5</v>
      </c>
      <c r="L12" s="126">
        <v>8</v>
      </c>
      <c r="M12" s="126">
        <v>7</v>
      </c>
      <c r="N12" s="125">
        <v>9</v>
      </c>
      <c r="O12" s="125">
        <v>5</v>
      </c>
      <c r="P12" s="125">
        <v>6</v>
      </c>
      <c r="Q12" s="125">
        <v>8</v>
      </c>
      <c r="R12" s="125">
        <v>5</v>
      </c>
      <c r="S12" s="124">
        <v>7</v>
      </c>
      <c r="T12" s="124">
        <v>5</v>
      </c>
      <c r="U12" s="124">
        <v>8</v>
      </c>
      <c r="V12" s="124">
        <v>6</v>
      </c>
      <c r="W12" s="124">
        <v>4</v>
      </c>
      <c r="X12" s="135">
        <v>7</v>
      </c>
      <c r="Y12" s="135">
        <v>6</v>
      </c>
      <c r="Z12" s="135">
        <v>8</v>
      </c>
      <c r="AA12" s="135">
        <v>4</v>
      </c>
      <c r="AB12" s="135">
        <v>8</v>
      </c>
      <c r="AC12" s="125">
        <v>8</v>
      </c>
      <c r="AD12" s="125">
        <v>7</v>
      </c>
      <c r="AE12" s="125">
        <v>8</v>
      </c>
      <c r="AF12" s="125">
        <v>7</v>
      </c>
      <c r="AG12" s="125">
        <v>9</v>
      </c>
      <c r="AH12" s="135">
        <v>8</v>
      </c>
      <c r="AI12" s="135">
        <v>8</v>
      </c>
      <c r="AJ12" s="135">
        <v>8</v>
      </c>
      <c r="AK12" s="135">
        <v>6</v>
      </c>
      <c r="AL12" s="135">
        <v>4</v>
      </c>
      <c r="AM12" s="136">
        <v>6</v>
      </c>
      <c r="AN12" s="136">
        <v>5</v>
      </c>
      <c r="AO12" s="136">
        <v>8</v>
      </c>
      <c r="AP12" s="136">
        <v>9</v>
      </c>
      <c r="AQ12" s="136">
        <v>6</v>
      </c>
      <c r="AR12" s="133"/>
      <c r="AS12" s="100"/>
      <c r="AT12" s="100"/>
      <c r="AU12" s="100"/>
      <c r="AV12" s="100"/>
      <c r="AW12" s="102"/>
      <c r="AX12" s="102"/>
      <c r="AY12" s="102"/>
      <c r="AZ12" s="102"/>
      <c r="BA12" s="102"/>
      <c r="BB12" s="104"/>
      <c r="BC12" s="104"/>
      <c r="BD12" s="104"/>
      <c r="BE12" s="104"/>
      <c r="BF12" s="104"/>
    </row>
    <row r="13" spans="1:58" x14ac:dyDescent="0.25">
      <c r="A13" s="52">
        <v>7</v>
      </c>
      <c r="B13" s="98" t="s">
        <v>114</v>
      </c>
      <c r="C13" s="16"/>
      <c r="D13" s="123">
        <v>3</v>
      </c>
      <c r="E13" s="123">
        <v>3</v>
      </c>
      <c r="F13" s="123">
        <v>2</v>
      </c>
      <c r="G13" s="123">
        <v>1</v>
      </c>
      <c r="H13" s="123">
        <v>1</v>
      </c>
      <c r="I13" s="126">
        <v>1</v>
      </c>
      <c r="J13" s="126">
        <v>3</v>
      </c>
      <c r="K13" s="126">
        <v>10</v>
      </c>
      <c r="L13" s="126">
        <v>7</v>
      </c>
      <c r="M13" s="126">
        <v>7</v>
      </c>
      <c r="N13" s="125">
        <v>1</v>
      </c>
      <c r="O13" s="125">
        <v>1</v>
      </c>
      <c r="P13" s="125">
        <v>7</v>
      </c>
      <c r="Q13" s="125">
        <v>2</v>
      </c>
      <c r="R13" s="125">
        <v>4</v>
      </c>
      <c r="S13" s="124">
        <v>1</v>
      </c>
      <c r="T13" s="124">
        <v>4</v>
      </c>
      <c r="U13" s="124">
        <v>1</v>
      </c>
      <c r="V13" s="124">
        <v>2</v>
      </c>
      <c r="W13" s="124">
        <v>5</v>
      </c>
      <c r="X13" s="135">
        <v>2</v>
      </c>
      <c r="Y13" s="135">
        <v>2</v>
      </c>
      <c r="Z13" s="135">
        <v>4</v>
      </c>
      <c r="AA13" s="135">
        <v>7</v>
      </c>
      <c r="AB13" s="135">
        <v>8</v>
      </c>
      <c r="AC13" s="125">
        <v>1</v>
      </c>
      <c r="AD13" s="125">
        <v>2</v>
      </c>
      <c r="AE13" s="125">
        <v>3</v>
      </c>
      <c r="AF13" s="125">
        <v>6</v>
      </c>
      <c r="AG13" s="125">
        <v>6</v>
      </c>
      <c r="AH13" s="135">
        <v>4</v>
      </c>
      <c r="AI13" s="135">
        <v>5</v>
      </c>
      <c r="AJ13" s="135">
        <v>6</v>
      </c>
      <c r="AK13" s="135">
        <v>10</v>
      </c>
      <c r="AL13" s="135">
        <v>7</v>
      </c>
      <c r="AM13" s="136">
        <v>10</v>
      </c>
      <c r="AN13" s="136">
        <v>6</v>
      </c>
      <c r="AO13" s="136">
        <v>4</v>
      </c>
      <c r="AP13" s="136">
        <v>4</v>
      </c>
      <c r="AQ13" s="136">
        <v>2</v>
      </c>
      <c r="AR13" s="133"/>
      <c r="AS13" s="100"/>
      <c r="AT13" s="100"/>
      <c r="AU13" s="100"/>
      <c r="AV13" s="100"/>
      <c r="AW13" s="102"/>
      <c r="AX13" s="102"/>
      <c r="AY13" s="102"/>
      <c r="AZ13" s="102"/>
      <c r="BA13" s="102"/>
      <c r="BB13" s="104"/>
      <c r="BC13" s="104"/>
      <c r="BD13" s="104"/>
      <c r="BE13" s="104"/>
      <c r="BF13" s="104"/>
    </row>
    <row r="14" spans="1:58" x14ac:dyDescent="0.25">
      <c r="A14" s="52">
        <v>8</v>
      </c>
      <c r="B14" s="98" t="s">
        <v>115</v>
      </c>
      <c r="C14" s="16"/>
      <c r="D14" s="123">
        <v>4</v>
      </c>
      <c r="E14" s="123">
        <v>8</v>
      </c>
      <c r="F14" s="123">
        <v>8</v>
      </c>
      <c r="G14" s="123">
        <v>8</v>
      </c>
      <c r="H14" s="123">
        <v>8</v>
      </c>
      <c r="I14" s="126">
        <v>6</v>
      </c>
      <c r="J14" s="126">
        <v>7</v>
      </c>
      <c r="K14" s="126">
        <v>6</v>
      </c>
      <c r="L14" s="126">
        <v>8</v>
      </c>
      <c r="M14" s="126">
        <v>8</v>
      </c>
      <c r="N14" s="125">
        <v>6</v>
      </c>
      <c r="O14" s="125">
        <v>7</v>
      </c>
      <c r="P14" s="125">
        <v>7</v>
      </c>
      <c r="Q14" s="125">
        <v>6</v>
      </c>
      <c r="R14" s="125">
        <v>5</v>
      </c>
      <c r="S14" s="124">
        <v>5</v>
      </c>
      <c r="T14" s="124">
        <v>6</v>
      </c>
      <c r="U14" s="124">
        <v>7</v>
      </c>
      <c r="V14" s="124">
        <v>8</v>
      </c>
      <c r="W14" s="124">
        <v>8</v>
      </c>
      <c r="X14" s="135">
        <v>5</v>
      </c>
      <c r="Y14" s="135">
        <v>6</v>
      </c>
      <c r="Z14" s="135">
        <v>7</v>
      </c>
      <c r="AA14" s="135">
        <v>8</v>
      </c>
      <c r="AB14" s="135">
        <v>8</v>
      </c>
      <c r="AC14" s="125">
        <v>5</v>
      </c>
      <c r="AD14" s="125">
        <v>8</v>
      </c>
      <c r="AE14" s="125">
        <v>7</v>
      </c>
      <c r="AF14" s="125">
        <v>7</v>
      </c>
      <c r="AG14" s="125">
        <v>7</v>
      </c>
      <c r="AH14" s="135">
        <v>6</v>
      </c>
      <c r="AI14" s="135">
        <v>7</v>
      </c>
      <c r="AJ14" s="135">
        <v>8</v>
      </c>
      <c r="AK14" s="135">
        <v>8</v>
      </c>
      <c r="AL14" s="135">
        <v>8</v>
      </c>
      <c r="AM14" s="136">
        <v>6</v>
      </c>
      <c r="AN14" s="136">
        <v>8</v>
      </c>
      <c r="AO14" s="136">
        <v>8</v>
      </c>
      <c r="AP14" s="136">
        <v>8</v>
      </c>
      <c r="AQ14" s="136">
        <v>8</v>
      </c>
      <c r="AR14" s="133"/>
      <c r="AS14" s="100"/>
      <c r="AT14" s="100"/>
      <c r="AU14" s="100"/>
      <c r="AV14" s="100"/>
      <c r="AW14" s="102"/>
      <c r="AX14" s="102"/>
      <c r="AY14" s="102"/>
      <c r="AZ14" s="102"/>
      <c r="BA14" s="102"/>
      <c r="BB14" s="104"/>
      <c r="BC14" s="104"/>
      <c r="BD14" s="104"/>
      <c r="BE14" s="104"/>
      <c r="BF14" s="104"/>
    </row>
    <row r="15" spans="1:58" x14ac:dyDescent="0.25">
      <c r="A15" s="52">
        <v>9</v>
      </c>
      <c r="B15" s="98" t="s">
        <v>116</v>
      </c>
      <c r="C15" s="16"/>
      <c r="D15" s="123">
        <v>4</v>
      </c>
      <c r="E15" s="123">
        <v>2</v>
      </c>
      <c r="F15" s="123">
        <v>4</v>
      </c>
      <c r="G15" s="123">
        <v>3</v>
      </c>
      <c r="H15" s="123">
        <v>6</v>
      </c>
      <c r="I15" s="126">
        <v>2</v>
      </c>
      <c r="J15" s="126">
        <v>6</v>
      </c>
      <c r="K15" s="126">
        <v>9</v>
      </c>
      <c r="L15" s="126">
        <v>6</v>
      </c>
      <c r="M15" s="126">
        <v>3</v>
      </c>
      <c r="N15" s="125">
        <v>5</v>
      </c>
      <c r="O15" s="125">
        <v>4</v>
      </c>
      <c r="P15" s="125">
        <v>6</v>
      </c>
      <c r="Q15" s="125">
        <v>7</v>
      </c>
      <c r="R15" s="125">
        <v>9</v>
      </c>
      <c r="S15" s="124">
        <v>4</v>
      </c>
      <c r="T15" s="124">
        <v>4</v>
      </c>
      <c r="U15" s="124">
        <v>1</v>
      </c>
      <c r="V15" s="124">
        <v>10</v>
      </c>
      <c r="W15" s="124">
        <v>9</v>
      </c>
      <c r="X15" s="135">
        <v>2</v>
      </c>
      <c r="Y15" s="135">
        <v>2</v>
      </c>
      <c r="Z15" s="135">
        <v>4</v>
      </c>
      <c r="AA15" s="135">
        <v>6</v>
      </c>
      <c r="AB15" s="135">
        <v>5</v>
      </c>
      <c r="AC15" s="125">
        <v>5</v>
      </c>
      <c r="AD15" s="125">
        <v>9</v>
      </c>
      <c r="AE15" s="125">
        <v>6</v>
      </c>
      <c r="AF15" s="125">
        <v>8</v>
      </c>
      <c r="AG15" s="125">
        <v>5</v>
      </c>
      <c r="AH15" s="135">
        <v>8</v>
      </c>
      <c r="AI15" s="135">
        <v>4</v>
      </c>
      <c r="AJ15" s="135">
        <v>4</v>
      </c>
      <c r="AK15" s="135">
        <v>10</v>
      </c>
      <c r="AL15" s="135">
        <v>7</v>
      </c>
      <c r="AM15" s="136">
        <v>2</v>
      </c>
      <c r="AN15" s="136">
        <v>4</v>
      </c>
      <c r="AO15" s="136">
        <v>6</v>
      </c>
      <c r="AP15" s="136">
        <v>8</v>
      </c>
      <c r="AQ15" s="136">
        <v>10</v>
      </c>
      <c r="AR15" s="133"/>
      <c r="AS15" s="100"/>
      <c r="AT15" s="100"/>
      <c r="AU15" s="100"/>
      <c r="AV15" s="100"/>
      <c r="AW15" s="102"/>
      <c r="AX15" s="102"/>
      <c r="AY15" s="102"/>
      <c r="AZ15" s="102"/>
      <c r="BA15" s="102"/>
      <c r="BB15" s="104"/>
      <c r="BC15" s="104"/>
      <c r="BD15" s="104"/>
      <c r="BE15" s="104"/>
      <c r="BF15" s="104"/>
    </row>
    <row r="16" spans="1:58" x14ac:dyDescent="0.25">
      <c r="A16" s="52">
        <v>10</v>
      </c>
      <c r="B16" s="98" t="s">
        <v>117</v>
      </c>
      <c r="C16" s="16"/>
      <c r="D16" s="123">
        <v>4</v>
      </c>
      <c r="E16" s="123">
        <v>8</v>
      </c>
      <c r="F16" s="123">
        <v>9</v>
      </c>
      <c r="G16" s="123">
        <v>9</v>
      </c>
      <c r="H16" s="123">
        <v>9</v>
      </c>
      <c r="I16" s="126">
        <v>6</v>
      </c>
      <c r="J16" s="126">
        <v>9</v>
      </c>
      <c r="K16" s="126">
        <v>9</v>
      </c>
      <c r="L16" s="126">
        <v>9</v>
      </c>
      <c r="M16" s="126">
        <v>9</v>
      </c>
      <c r="N16" s="125">
        <v>8</v>
      </c>
      <c r="O16" s="125">
        <v>7</v>
      </c>
      <c r="P16" s="125">
        <v>7</v>
      </c>
      <c r="Q16" s="125">
        <v>9</v>
      </c>
      <c r="R16" s="125">
        <v>9</v>
      </c>
      <c r="S16" s="124">
        <v>8</v>
      </c>
      <c r="T16" s="124">
        <v>7</v>
      </c>
      <c r="U16" s="124">
        <v>7</v>
      </c>
      <c r="V16" s="124">
        <v>8</v>
      </c>
      <c r="W16" s="124">
        <v>9</v>
      </c>
      <c r="X16" s="135">
        <v>8</v>
      </c>
      <c r="Y16" s="135">
        <v>9</v>
      </c>
      <c r="Z16" s="135">
        <v>9</v>
      </c>
      <c r="AA16" s="135">
        <v>9</v>
      </c>
      <c r="AB16" s="135">
        <v>9</v>
      </c>
      <c r="AC16" s="125">
        <v>9</v>
      </c>
      <c r="AD16" s="125">
        <v>8</v>
      </c>
      <c r="AE16" s="125">
        <v>8</v>
      </c>
      <c r="AF16" s="125">
        <v>8</v>
      </c>
      <c r="AG16" s="125">
        <v>9</v>
      </c>
      <c r="AH16" s="135">
        <v>8</v>
      </c>
      <c r="AI16" s="135">
        <v>8</v>
      </c>
      <c r="AJ16" s="135">
        <v>9</v>
      </c>
      <c r="AK16" s="135">
        <v>8</v>
      </c>
      <c r="AL16" s="135">
        <v>9</v>
      </c>
      <c r="AM16" s="136">
        <v>10</v>
      </c>
      <c r="AN16" s="136">
        <v>10</v>
      </c>
      <c r="AO16" s="136">
        <v>10</v>
      </c>
      <c r="AP16" s="136">
        <v>10</v>
      </c>
      <c r="AQ16" s="136">
        <v>10</v>
      </c>
      <c r="AR16" s="133"/>
      <c r="AS16" s="100"/>
      <c r="AT16" s="100"/>
      <c r="AU16" s="100"/>
      <c r="AV16" s="100"/>
      <c r="AW16" s="102"/>
      <c r="AX16" s="102"/>
      <c r="AY16" s="102"/>
      <c r="AZ16" s="102"/>
      <c r="BA16" s="102"/>
      <c r="BB16" s="104"/>
      <c r="BC16" s="104"/>
      <c r="BD16" s="104"/>
      <c r="BE16" s="104"/>
      <c r="BF16" s="104"/>
    </row>
    <row r="17" spans="1:58" x14ac:dyDescent="0.25">
      <c r="A17" s="52">
        <v>11</v>
      </c>
      <c r="B17" s="98" t="s">
        <v>118</v>
      </c>
      <c r="C17" s="16"/>
      <c r="D17" s="123">
        <v>4</v>
      </c>
      <c r="E17" s="123">
        <v>10</v>
      </c>
      <c r="F17" s="123">
        <v>9</v>
      </c>
      <c r="G17" s="123">
        <v>10</v>
      </c>
      <c r="H17" s="123">
        <v>3</v>
      </c>
      <c r="I17" s="126">
        <v>8</v>
      </c>
      <c r="J17" s="126">
        <v>9</v>
      </c>
      <c r="K17" s="126">
        <v>4</v>
      </c>
      <c r="L17" s="126">
        <v>9</v>
      </c>
      <c r="M17" s="126">
        <v>7</v>
      </c>
      <c r="N17" s="125">
        <v>4</v>
      </c>
      <c r="O17" s="125">
        <v>7</v>
      </c>
      <c r="P17" s="125">
        <v>10</v>
      </c>
      <c r="Q17" s="125">
        <v>9</v>
      </c>
      <c r="R17" s="125">
        <v>5</v>
      </c>
      <c r="S17" s="124">
        <v>1</v>
      </c>
      <c r="T17" s="124">
        <v>7</v>
      </c>
      <c r="U17" s="124">
        <v>8</v>
      </c>
      <c r="V17" s="124">
        <v>5</v>
      </c>
      <c r="W17" s="124">
        <v>7</v>
      </c>
      <c r="X17" s="135">
        <v>8</v>
      </c>
      <c r="Y17" s="135">
        <v>8</v>
      </c>
      <c r="Z17" s="135">
        <v>5</v>
      </c>
      <c r="AA17" s="135">
        <v>6</v>
      </c>
      <c r="AB17" s="135">
        <v>7</v>
      </c>
      <c r="AC17" s="125">
        <v>4</v>
      </c>
      <c r="AD17" s="125">
        <v>5</v>
      </c>
      <c r="AE17" s="125">
        <v>10</v>
      </c>
      <c r="AF17" s="125">
        <v>8</v>
      </c>
      <c r="AG17" s="125">
        <v>7</v>
      </c>
      <c r="AH17" s="135">
        <v>1</v>
      </c>
      <c r="AI17" s="135">
        <v>8</v>
      </c>
      <c r="AJ17" s="135">
        <v>8</v>
      </c>
      <c r="AK17" s="135">
        <v>10</v>
      </c>
      <c r="AL17" s="135">
        <v>10</v>
      </c>
      <c r="AM17" s="136">
        <v>5</v>
      </c>
      <c r="AN17" s="136">
        <v>8</v>
      </c>
      <c r="AO17" s="136">
        <v>9</v>
      </c>
      <c r="AP17" s="136">
        <v>10</v>
      </c>
      <c r="AQ17" s="136">
        <v>7</v>
      </c>
      <c r="AR17" s="133"/>
      <c r="AS17" s="100"/>
      <c r="AT17" s="100"/>
      <c r="AU17" s="100"/>
      <c r="AV17" s="100"/>
      <c r="AW17" s="102"/>
      <c r="AX17" s="102"/>
      <c r="AY17" s="102"/>
      <c r="AZ17" s="102"/>
      <c r="BA17" s="102"/>
      <c r="BB17" s="104"/>
      <c r="BC17" s="104"/>
      <c r="BD17" s="104"/>
      <c r="BE17" s="104"/>
      <c r="BF17" s="104"/>
    </row>
    <row r="18" spans="1:58" x14ac:dyDescent="0.25">
      <c r="A18" s="52">
        <v>12</v>
      </c>
      <c r="B18" s="98" t="s">
        <v>119</v>
      </c>
      <c r="C18" s="16"/>
      <c r="D18" s="123">
        <v>5</v>
      </c>
      <c r="E18" s="123">
        <v>9</v>
      </c>
      <c r="F18" s="123">
        <v>9</v>
      </c>
      <c r="G18" s="123">
        <v>10</v>
      </c>
      <c r="H18" s="123">
        <v>9</v>
      </c>
      <c r="I18" s="126">
        <v>9</v>
      </c>
      <c r="J18" s="126">
        <v>10</v>
      </c>
      <c r="K18" s="126">
        <v>10</v>
      </c>
      <c r="L18" s="126">
        <v>9</v>
      </c>
      <c r="M18" s="126">
        <v>9</v>
      </c>
      <c r="N18" s="125">
        <v>10</v>
      </c>
      <c r="O18" s="125">
        <v>10</v>
      </c>
      <c r="P18" s="125">
        <v>9</v>
      </c>
      <c r="Q18" s="125">
        <v>9</v>
      </c>
      <c r="R18" s="125">
        <v>9</v>
      </c>
      <c r="S18" s="124">
        <v>9</v>
      </c>
      <c r="T18" s="124">
        <v>9</v>
      </c>
      <c r="U18" s="124">
        <v>9</v>
      </c>
      <c r="V18" s="124">
        <v>10</v>
      </c>
      <c r="W18" s="124">
        <v>10</v>
      </c>
      <c r="X18" s="135">
        <v>10</v>
      </c>
      <c r="Y18" s="135">
        <v>10</v>
      </c>
      <c r="Z18" s="135">
        <v>9</v>
      </c>
      <c r="AA18" s="135">
        <v>10</v>
      </c>
      <c r="AB18" s="135">
        <v>9</v>
      </c>
      <c r="AC18" s="125">
        <v>10</v>
      </c>
      <c r="AD18" s="125">
        <v>9</v>
      </c>
      <c r="AE18" s="125">
        <v>9</v>
      </c>
      <c r="AF18" s="125">
        <v>9</v>
      </c>
      <c r="AG18" s="125">
        <v>8</v>
      </c>
      <c r="AH18" s="135">
        <v>8</v>
      </c>
      <c r="AI18" s="135">
        <v>8</v>
      </c>
      <c r="AJ18" s="135">
        <v>10</v>
      </c>
      <c r="AK18" s="135">
        <v>10</v>
      </c>
      <c r="AL18" s="135">
        <v>10</v>
      </c>
      <c r="AM18" s="136">
        <v>9</v>
      </c>
      <c r="AN18" s="136">
        <v>10</v>
      </c>
      <c r="AO18" s="136">
        <v>10</v>
      </c>
      <c r="AP18" s="136">
        <v>9</v>
      </c>
      <c r="AQ18" s="136">
        <v>10</v>
      </c>
      <c r="AR18" s="133"/>
      <c r="AS18" s="100"/>
      <c r="AT18" s="100"/>
      <c r="AU18" s="100"/>
      <c r="AV18" s="100"/>
      <c r="AW18" s="102"/>
      <c r="AX18" s="102"/>
      <c r="AY18" s="102"/>
      <c r="AZ18" s="102"/>
      <c r="BA18" s="102"/>
      <c r="BB18" s="104"/>
      <c r="BC18" s="104"/>
      <c r="BD18" s="104"/>
      <c r="BE18" s="104"/>
      <c r="BF18" s="104"/>
    </row>
    <row r="19" spans="1:58" x14ac:dyDescent="0.25">
      <c r="A19" s="52">
        <v>13</v>
      </c>
      <c r="B19" s="98" t="s">
        <v>120</v>
      </c>
      <c r="C19" s="16"/>
      <c r="D19" s="123">
        <v>1</v>
      </c>
      <c r="E19" s="123">
        <v>10</v>
      </c>
      <c r="F19" s="123">
        <v>10</v>
      </c>
      <c r="G19" s="123">
        <v>10</v>
      </c>
      <c r="H19" s="123">
        <v>10</v>
      </c>
      <c r="I19" s="126">
        <v>10</v>
      </c>
      <c r="J19" s="126">
        <v>10</v>
      </c>
      <c r="K19" s="126">
        <v>10</v>
      </c>
      <c r="L19" s="126">
        <v>10</v>
      </c>
      <c r="M19" s="126">
        <v>10</v>
      </c>
      <c r="N19" s="125">
        <v>10</v>
      </c>
      <c r="O19" s="125">
        <v>10</v>
      </c>
      <c r="P19" s="125">
        <v>10</v>
      </c>
      <c r="Q19" s="125">
        <v>10</v>
      </c>
      <c r="R19" s="125">
        <v>10</v>
      </c>
      <c r="S19" s="124">
        <v>10</v>
      </c>
      <c r="T19" s="124">
        <v>10</v>
      </c>
      <c r="U19" s="124">
        <v>10</v>
      </c>
      <c r="V19" s="124">
        <v>10</v>
      </c>
      <c r="W19" s="124">
        <v>10</v>
      </c>
      <c r="X19" s="135">
        <v>10</v>
      </c>
      <c r="Y19" s="135">
        <v>10</v>
      </c>
      <c r="Z19" s="135">
        <v>10</v>
      </c>
      <c r="AA19" s="135">
        <v>10</v>
      </c>
      <c r="AB19" s="135">
        <v>10</v>
      </c>
      <c r="AC19" s="125">
        <v>10</v>
      </c>
      <c r="AD19" s="125">
        <v>10</v>
      </c>
      <c r="AE19" s="125">
        <v>10</v>
      </c>
      <c r="AF19" s="125">
        <v>10</v>
      </c>
      <c r="AG19" s="125">
        <v>10</v>
      </c>
      <c r="AH19" s="135">
        <v>7</v>
      </c>
      <c r="AI19" s="135">
        <v>10</v>
      </c>
      <c r="AJ19" s="135">
        <v>10</v>
      </c>
      <c r="AK19" s="135">
        <v>10</v>
      </c>
      <c r="AL19" s="135">
        <v>10</v>
      </c>
      <c r="AM19" s="136">
        <v>10</v>
      </c>
      <c r="AN19" s="136">
        <v>6</v>
      </c>
      <c r="AO19" s="136">
        <v>2</v>
      </c>
      <c r="AP19" s="136">
        <v>10</v>
      </c>
      <c r="AQ19" s="136">
        <v>10</v>
      </c>
      <c r="AR19" s="133"/>
      <c r="AS19" s="100"/>
      <c r="AT19" s="100"/>
      <c r="AU19" s="100"/>
      <c r="AV19" s="100"/>
      <c r="AW19" s="102"/>
      <c r="AX19" s="102"/>
      <c r="AY19" s="102"/>
      <c r="AZ19" s="102"/>
      <c r="BA19" s="102"/>
      <c r="BB19" s="104"/>
      <c r="BC19" s="104"/>
      <c r="BD19" s="104"/>
      <c r="BE19" s="104"/>
      <c r="BF19" s="104"/>
    </row>
    <row r="20" spans="1:58" x14ac:dyDescent="0.25">
      <c r="A20" s="52">
        <v>14</v>
      </c>
      <c r="B20" s="92" t="s">
        <v>121</v>
      </c>
      <c r="C20" s="16"/>
      <c r="D20" s="127">
        <v>5</v>
      </c>
      <c r="E20" s="127">
        <v>10</v>
      </c>
      <c r="F20" s="127">
        <v>10</v>
      </c>
      <c r="G20" s="127">
        <v>10</v>
      </c>
      <c r="H20" s="127">
        <v>10</v>
      </c>
      <c r="I20" s="128">
        <v>10</v>
      </c>
      <c r="J20" s="128">
        <v>10</v>
      </c>
      <c r="K20" s="128">
        <v>10</v>
      </c>
      <c r="L20" s="128">
        <v>10</v>
      </c>
      <c r="M20" s="128">
        <v>10</v>
      </c>
      <c r="N20" s="129">
        <v>10</v>
      </c>
      <c r="O20" s="129">
        <v>10</v>
      </c>
      <c r="P20" s="129">
        <v>10</v>
      </c>
      <c r="Q20" s="129">
        <v>10</v>
      </c>
      <c r="R20" s="129">
        <v>10</v>
      </c>
      <c r="S20" s="130">
        <v>10</v>
      </c>
      <c r="T20" s="130">
        <v>10</v>
      </c>
      <c r="U20" s="130">
        <v>10</v>
      </c>
      <c r="V20" s="130">
        <v>10</v>
      </c>
      <c r="W20" s="130">
        <v>10</v>
      </c>
      <c r="X20" s="137">
        <v>10</v>
      </c>
      <c r="Y20" s="137">
        <v>10</v>
      </c>
      <c r="Z20" s="137">
        <v>10</v>
      </c>
      <c r="AA20" s="137">
        <v>10</v>
      </c>
      <c r="AB20" s="137">
        <v>10</v>
      </c>
      <c r="AC20" s="129">
        <v>10</v>
      </c>
      <c r="AD20" s="129">
        <v>10</v>
      </c>
      <c r="AE20" s="129">
        <v>10</v>
      </c>
      <c r="AF20" s="129">
        <v>10</v>
      </c>
      <c r="AG20" s="129">
        <v>10</v>
      </c>
      <c r="AH20" s="137">
        <v>10</v>
      </c>
      <c r="AI20" s="137">
        <v>10</v>
      </c>
      <c r="AJ20" s="137">
        <v>10</v>
      </c>
      <c r="AK20" s="137">
        <v>10</v>
      </c>
      <c r="AL20" s="137">
        <v>10</v>
      </c>
      <c r="AM20" s="136">
        <v>10</v>
      </c>
      <c r="AN20" s="136">
        <v>10</v>
      </c>
      <c r="AO20" s="136">
        <v>10</v>
      </c>
      <c r="AP20" s="136">
        <v>10</v>
      </c>
      <c r="AQ20" s="136">
        <v>10</v>
      </c>
      <c r="AR20" s="133"/>
      <c r="AS20" s="100"/>
      <c r="AT20" s="100"/>
      <c r="AU20" s="100"/>
      <c r="AV20" s="100"/>
      <c r="AW20" s="102"/>
      <c r="AX20" s="102"/>
      <c r="AY20" s="102"/>
      <c r="AZ20" s="102"/>
      <c r="BA20" s="102"/>
      <c r="BB20" s="104"/>
      <c r="BC20" s="104"/>
      <c r="BD20" s="104"/>
      <c r="BE20" s="104"/>
      <c r="BF20" s="104"/>
    </row>
    <row r="21" spans="1:58" x14ac:dyDescent="0.25">
      <c r="A21" s="52">
        <v>15</v>
      </c>
      <c r="B21" s="91" t="s">
        <v>122</v>
      </c>
      <c r="C21" s="16"/>
      <c r="D21" s="127">
        <v>4</v>
      </c>
      <c r="E21" s="127">
        <v>10</v>
      </c>
      <c r="F21" s="127">
        <v>9</v>
      </c>
      <c r="G21" s="127">
        <v>7</v>
      </c>
      <c r="H21" s="127">
        <v>10</v>
      </c>
      <c r="I21" s="128">
        <v>10</v>
      </c>
      <c r="J21" s="128">
        <v>10</v>
      </c>
      <c r="K21" s="128">
        <v>8</v>
      </c>
      <c r="L21" s="128">
        <v>8</v>
      </c>
      <c r="M21" s="128">
        <v>10</v>
      </c>
      <c r="N21" s="129">
        <v>10</v>
      </c>
      <c r="O21" s="129">
        <v>10</v>
      </c>
      <c r="P21" s="129">
        <v>10</v>
      </c>
      <c r="Q21" s="129">
        <v>8</v>
      </c>
      <c r="R21" s="129">
        <v>10</v>
      </c>
      <c r="S21" s="130">
        <v>10</v>
      </c>
      <c r="T21" s="130">
        <v>10</v>
      </c>
      <c r="U21" s="130">
        <v>8</v>
      </c>
      <c r="V21" s="130">
        <v>9</v>
      </c>
      <c r="W21" s="130">
        <v>10</v>
      </c>
      <c r="X21" s="137">
        <v>9</v>
      </c>
      <c r="Y21" s="137">
        <v>10</v>
      </c>
      <c r="Z21" s="137">
        <v>10</v>
      </c>
      <c r="AA21" s="137">
        <v>10</v>
      </c>
      <c r="AB21" s="137">
        <v>10</v>
      </c>
      <c r="AC21" s="129">
        <v>10</v>
      </c>
      <c r="AD21" s="129">
        <v>9</v>
      </c>
      <c r="AE21" s="129">
        <v>9</v>
      </c>
      <c r="AF21" s="129">
        <v>9</v>
      </c>
      <c r="AG21" s="129">
        <v>10</v>
      </c>
      <c r="AH21" s="137">
        <v>10</v>
      </c>
      <c r="AI21" s="137">
        <v>9</v>
      </c>
      <c r="AJ21" s="137">
        <v>8</v>
      </c>
      <c r="AK21" s="137">
        <v>10</v>
      </c>
      <c r="AL21" s="137">
        <v>10</v>
      </c>
      <c r="AM21" s="136">
        <v>6</v>
      </c>
      <c r="AN21" s="136">
        <v>10</v>
      </c>
      <c r="AO21" s="136">
        <v>7</v>
      </c>
      <c r="AP21" s="136">
        <v>10</v>
      </c>
      <c r="AQ21" s="136">
        <v>10</v>
      </c>
      <c r="AR21" s="133"/>
      <c r="AS21" s="100"/>
      <c r="AT21" s="100"/>
      <c r="AU21" s="100"/>
      <c r="AV21" s="100"/>
      <c r="AW21" s="102"/>
      <c r="AX21" s="102"/>
      <c r="AY21" s="102"/>
      <c r="AZ21" s="102"/>
      <c r="BA21" s="102"/>
      <c r="BB21" s="104"/>
      <c r="BC21" s="104"/>
      <c r="BD21" s="104"/>
      <c r="BE21" s="104"/>
      <c r="BF21" s="104"/>
    </row>
    <row r="22" spans="1:58" x14ac:dyDescent="0.25">
      <c r="A22" s="52">
        <v>16</v>
      </c>
      <c r="B22" s="91" t="s">
        <v>123</v>
      </c>
      <c r="C22" s="16"/>
      <c r="D22" s="127">
        <v>5</v>
      </c>
      <c r="E22" s="127">
        <v>10</v>
      </c>
      <c r="F22" s="127">
        <v>10</v>
      </c>
      <c r="G22" s="127">
        <v>10</v>
      </c>
      <c r="H22" s="127">
        <v>10</v>
      </c>
      <c r="I22" s="128">
        <v>10</v>
      </c>
      <c r="J22" s="128">
        <v>10</v>
      </c>
      <c r="K22" s="128">
        <v>10</v>
      </c>
      <c r="L22" s="128">
        <v>10</v>
      </c>
      <c r="M22" s="128">
        <v>10</v>
      </c>
      <c r="N22" s="129">
        <v>10</v>
      </c>
      <c r="O22" s="129">
        <v>10</v>
      </c>
      <c r="P22" s="129">
        <v>10</v>
      </c>
      <c r="Q22" s="129">
        <v>10</v>
      </c>
      <c r="R22" s="129">
        <v>10</v>
      </c>
      <c r="S22" s="130">
        <v>10</v>
      </c>
      <c r="T22" s="130">
        <v>10</v>
      </c>
      <c r="U22" s="130">
        <v>10</v>
      </c>
      <c r="V22" s="130">
        <v>10</v>
      </c>
      <c r="W22" s="130">
        <v>9</v>
      </c>
      <c r="X22" s="137">
        <v>10</v>
      </c>
      <c r="Y22" s="137">
        <v>10</v>
      </c>
      <c r="Z22" s="137">
        <v>10</v>
      </c>
      <c r="AA22" s="137">
        <v>10</v>
      </c>
      <c r="AB22" s="137">
        <v>10</v>
      </c>
      <c r="AC22" s="129">
        <v>10</v>
      </c>
      <c r="AD22" s="129">
        <v>10</v>
      </c>
      <c r="AE22" s="129">
        <v>10</v>
      </c>
      <c r="AF22" s="129">
        <v>10</v>
      </c>
      <c r="AG22" s="129">
        <v>10</v>
      </c>
      <c r="AH22" s="137">
        <v>10</v>
      </c>
      <c r="AI22" s="137">
        <v>10</v>
      </c>
      <c r="AJ22" s="137">
        <v>10</v>
      </c>
      <c r="AK22" s="137">
        <v>10</v>
      </c>
      <c r="AL22" s="137">
        <v>10</v>
      </c>
      <c r="AM22" s="136">
        <v>10</v>
      </c>
      <c r="AN22" s="136">
        <v>10</v>
      </c>
      <c r="AO22" s="136">
        <v>10</v>
      </c>
      <c r="AP22" s="136">
        <v>10</v>
      </c>
      <c r="AQ22" s="136">
        <v>10</v>
      </c>
      <c r="AR22" s="133"/>
      <c r="AS22" s="100"/>
      <c r="AT22" s="100"/>
      <c r="AU22" s="100"/>
      <c r="AV22" s="100"/>
      <c r="AW22" s="102"/>
      <c r="AX22" s="102"/>
      <c r="AY22" s="102"/>
      <c r="AZ22" s="102"/>
      <c r="BA22" s="102"/>
      <c r="BB22" s="104"/>
      <c r="BC22" s="104"/>
      <c r="BD22" s="104"/>
      <c r="BE22" s="104"/>
      <c r="BF22" s="104"/>
    </row>
    <row r="23" spans="1:58" x14ac:dyDescent="0.25">
      <c r="A23" s="52">
        <v>17</v>
      </c>
      <c r="B23" s="91" t="s">
        <v>124</v>
      </c>
      <c r="C23" s="16"/>
      <c r="D23" s="127">
        <v>4</v>
      </c>
      <c r="E23" s="127">
        <v>9</v>
      </c>
      <c r="F23" s="127">
        <v>8</v>
      </c>
      <c r="G23" s="127">
        <v>8</v>
      </c>
      <c r="H23" s="127">
        <v>9</v>
      </c>
      <c r="I23" s="128">
        <v>9</v>
      </c>
      <c r="J23" s="128">
        <v>8</v>
      </c>
      <c r="K23" s="128">
        <v>8</v>
      </c>
      <c r="L23" s="128">
        <v>9</v>
      </c>
      <c r="M23" s="128">
        <v>9</v>
      </c>
      <c r="N23" s="129">
        <v>8</v>
      </c>
      <c r="O23" s="129">
        <v>9</v>
      </c>
      <c r="P23" s="129">
        <v>8</v>
      </c>
      <c r="Q23" s="129">
        <v>8</v>
      </c>
      <c r="R23" s="129">
        <v>9</v>
      </c>
      <c r="S23" s="130">
        <v>9</v>
      </c>
      <c r="T23" s="130">
        <v>9</v>
      </c>
      <c r="U23" s="130">
        <v>8</v>
      </c>
      <c r="V23" s="130">
        <v>9</v>
      </c>
      <c r="W23" s="130">
        <v>10</v>
      </c>
      <c r="X23" s="137">
        <v>8</v>
      </c>
      <c r="Y23" s="137">
        <v>9</v>
      </c>
      <c r="Z23" s="137">
        <v>8</v>
      </c>
      <c r="AA23" s="137">
        <v>9</v>
      </c>
      <c r="AB23" s="137">
        <v>10</v>
      </c>
      <c r="AC23" s="129">
        <v>8</v>
      </c>
      <c r="AD23" s="129">
        <v>9</v>
      </c>
      <c r="AE23" s="129">
        <v>9</v>
      </c>
      <c r="AF23" s="129">
        <v>8</v>
      </c>
      <c r="AG23" s="129">
        <v>9</v>
      </c>
      <c r="AH23" s="137">
        <v>7</v>
      </c>
      <c r="AI23" s="137">
        <v>9</v>
      </c>
      <c r="AJ23" s="137">
        <v>8</v>
      </c>
      <c r="AK23" s="137">
        <v>9</v>
      </c>
      <c r="AL23" s="137">
        <v>9</v>
      </c>
      <c r="AM23" s="136">
        <v>9</v>
      </c>
      <c r="AN23" s="136">
        <v>9</v>
      </c>
      <c r="AO23" s="136">
        <v>8</v>
      </c>
      <c r="AP23" s="136">
        <v>9</v>
      </c>
      <c r="AQ23" s="136">
        <v>10</v>
      </c>
      <c r="AR23" s="133"/>
      <c r="AS23" s="100"/>
      <c r="AT23" s="100"/>
      <c r="AU23" s="100"/>
      <c r="AV23" s="100"/>
      <c r="AW23" s="102"/>
      <c r="AX23" s="102"/>
      <c r="AY23" s="102"/>
      <c r="AZ23" s="102"/>
      <c r="BA23" s="102"/>
      <c r="BB23" s="104"/>
      <c r="BC23" s="104"/>
      <c r="BD23" s="104"/>
      <c r="BE23" s="104"/>
      <c r="BF23" s="104"/>
    </row>
    <row r="24" spans="1:58" x14ac:dyDescent="0.25">
      <c r="A24" s="52">
        <v>18</v>
      </c>
      <c r="B24" s="91" t="s">
        <v>124</v>
      </c>
      <c r="C24" s="16"/>
      <c r="D24" s="127">
        <v>4</v>
      </c>
      <c r="E24" s="127">
        <v>9</v>
      </c>
      <c r="F24" s="127">
        <v>8</v>
      </c>
      <c r="G24" s="127">
        <v>9</v>
      </c>
      <c r="H24" s="127">
        <v>10</v>
      </c>
      <c r="I24" s="128">
        <v>9</v>
      </c>
      <c r="J24" s="128">
        <v>9</v>
      </c>
      <c r="K24" s="128">
        <v>8</v>
      </c>
      <c r="L24" s="128">
        <v>9</v>
      </c>
      <c r="M24" s="128">
        <v>10</v>
      </c>
      <c r="N24" s="129">
        <v>8</v>
      </c>
      <c r="O24" s="129">
        <v>9</v>
      </c>
      <c r="P24" s="129">
        <v>10</v>
      </c>
      <c r="Q24" s="129">
        <v>10</v>
      </c>
      <c r="R24" s="129">
        <v>10</v>
      </c>
      <c r="S24" s="130">
        <v>9</v>
      </c>
      <c r="T24" s="130">
        <v>8</v>
      </c>
      <c r="U24" s="130">
        <v>9</v>
      </c>
      <c r="V24" s="130">
        <v>9</v>
      </c>
      <c r="W24" s="130">
        <v>10</v>
      </c>
      <c r="X24" s="137">
        <v>9</v>
      </c>
      <c r="Y24" s="137">
        <v>8</v>
      </c>
      <c r="Z24" s="137">
        <v>9</v>
      </c>
      <c r="AA24" s="137">
        <v>9</v>
      </c>
      <c r="AB24" s="137">
        <v>10</v>
      </c>
      <c r="AC24" s="129">
        <v>9</v>
      </c>
      <c r="AD24" s="129">
        <v>8</v>
      </c>
      <c r="AE24" s="129">
        <v>10</v>
      </c>
      <c r="AF24" s="129">
        <v>9</v>
      </c>
      <c r="AG24" s="129">
        <v>9</v>
      </c>
      <c r="AH24" s="137">
        <v>9</v>
      </c>
      <c r="AI24" s="137">
        <v>8</v>
      </c>
      <c r="AJ24" s="137">
        <v>9</v>
      </c>
      <c r="AK24" s="137">
        <v>9</v>
      </c>
      <c r="AL24" s="137">
        <v>9</v>
      </c>
      <c r="AM24" s="136">
        <v>8</v>
      </c>
      <c r="AN24" s="136">
        <v>9</v>
      </c>
      <c r="AO24" s="136">
        <v>9</v>
      </c>
      <c r="AP24" s="136">
        <v>9</v>
      </c>
      <c r="AQ24" s="136">
        <v>9</v>
      </c>
      <c r="AR24" s="133"/>
      <c r="AS24" s="100"/>
      <c r="AT24" s="100"/>
      <c r="AU24" s="100"/>
      <c r="AV24" s="100"/>
      <c r="AW24" s="102"/>
      <c r="AX24" s="102"/>
      <c r="AY24" s="102"/>
      <c r="AZ24" s="102"/>
      <c r="BA24" s="102"/>
      <c r="BB24" s="104"/>
      <c r="BC24" s="104"/>
      <c r="BD24" s="104"/>
      <c r="BE24" s="104"/>
      <c r="BF24" s="104"/>
    </row>
    <row r="25" spans="1:58" x14ac:dyDescent="0.25">
      <c r="A25" s="52">
        <v>19</v>
      </c>
      <c r="B25" s="91" t="s">
        <v>125</v>
      </c>
      <c r="C25" s="16"/>
      <c r="D25" s="127">
        <v>4</v>
      </c>
      <c r="E25" s="127">
        <v>8</v>
      </c>
      <c r="F25" s="127">
        <v>3</v>
      </c>
      <c r="G25" s="127">
        <v>4</v>
      </c>
      <c r="H25" s="127">
        <v>1</v>
      </c>
      <c r="I25" s="128">
        <v>7</v>
      </c>
      <c r="J25" s="128">
        <v>1</v>
      </c>
      <c r="K25" s="128">
        <v>3</v>
      </c>
      <c r="L25" s="128">
        <v>8</v>
      </c>
      <c r="M25" s="128">
        <v>4</v>
      </c>
      <c r="N25" s="129">
        <v>5</v>
      </c>
      <c r="O25" s="129">
        <v>2</v>
      </c>
      <c r="P25" s="129">
        <v>8</v>
      </c>
      <c r="Q25" s="129">
        <v>3</v>
      </c>
      <c r="R25" s="129">
        <v>9</v>
      </c>
      <c r="S25" s="130">
        <v>8</v>
      </c>
      <c r="T25" s="130">
        <v>4</v>
      </c>
      <c r="U25" s="130">
        <v>2</v>
      </c>
      <c r="V25" s="130">
        <v>8</v>
      </c>
      <c r="W25" s="130">
        <v>7</v>
      </c>
      <c r="X25" s="137">
        <v>4</v>
      </c>
      <c r="Y25" s="137">
        <v>9</v>
      </c>
      <c r="Z25" s="137">
        <v>2</v>
      </c>
      <c r="AA25" s="137">
        <v>4</v>
      </c>
      <c r="AB25" s="137">
        <v>2</v>
      </c>
      <c r="AC25" s="129">
        <v>1</v>
      </c>
      <c r="AD25" s="129">
        <v>6</v>
      </c>
      <c r="AE25" s="129">
        <v>3</v>
      </c>
      <c r="AF25" s="129">
        <v>10</v>
      </c>
      <c r="AG25" s="129">
        <v>1</v>
      </c>
      <c r="AH25" s="137">
        <v>5</v>
      </c>
      <c r="AI25" s="137">
        <v>1</v>
      </c>
      <c r="AJ25" s="137">
        <v>5</v>
      </c>
      <c r="AK25" s="137">
        <v>2</v>
      </c>
      <c r="AL25" s="137">
        <v>8</v>
      </c>
      <c r="AM25" s="136">
        <v>7</v>
      </c>
      <c r="AN25" s="136">
        <v>6</v>
      </c>
      <c r="AO25" s="136">
        <v>10</v>
      </c>
      <c r="AP25" s="136">
        <v>1</v>
      </c>
      <c r="AQ25" s="136">
        <v>2</v>
      </c>
      <c r="AR25" s="133"/>
      <c r="AS25" s="100"/>
      <c r="AT25" s="100"/>
      <c r="AU25" s="100"/>
      <c r="AV25" s="100"/>
      <c r="AW25" s="102"/>
      <c r="AX25" s="102"/>
      <c r="AY25" s="102"/>
      <c r="AZ25" s="102"/>
      <c r="BA25" s="102"/>
      <c r="BB25" s="104"/>
      <c r="BC25" s="104"/>
      <c r="BD25" s="104"/>
      <c r="BE25" s="104"/>
      <c r="BF25" s="104"/>
    </row>
    <row r="26" spans="1:58" x14ac:dyDescent="0.25">
      <c r="A26" s="52">
        <v>20</v>
      </c>
      <c r="B26" s="91" t="s">
        <v>126</v>
      </c>
      <c r="C26" s="16"/>
      <c r="D26" s="127">
        <v>1</v>
      </c>
      <c r="E26" s="127">
        <v>10</v>
      </c>
      <c r="F26" s="127">
        <v>10</v>
      </c>
      <c r="G26" s="127">
        <v>10</v>
      </c>
      <c r="H26" s="127">
        <v>10</v>
      </c>
      <c r="I26" s="128">
        <v>10</v>
      </c>
      <c r="J26" s="128">
        <v>10</v>
      </c>
      <c r="K26" s="128">
        <v>10</v>
      </c>
      <c r="L26" s="128">
        <v>10</v>
      </c>
      <c r="M26" s="128">
        <v>10</v>
      </c>
      <c r="N26" s="129">
        <v>10</v>
      </c>
      <c r="O26" s="129">
        <v>10</v>
      </c>
      <c r="P26" s="129">
        <v>10</v>
      </c>
      <c r="Q26" s="129">
        <v>10</v>
      </c>
      <c r="R26" s="129">
        <v>10</v>
      </c>
      <c r="S26" s="130">
        <v>10</v>
      </c>
      <c r="T26" s="130">
        <v>10</v>
      </c>
      <c r="U26" s="130">
        <v>10</v>
      </c>
      <c r="V26" s="130">
        <v>10</v>
      </c>
      <c r="W26" s="130">
        <v>10</v>
      </c>
      <c r="X26" s="137">
        <v>10</v>
      </c>
      <c r="Y26" s="137">
        <v>10</v>
      </c>
      <c r="Z26" s="137">
        <v>10</v>
      </c>
      <c r="AA26" s="137">
        <v>10</v>
      </c>
      <c r="AB26" s="137">
        <v>10</v>
      </c>
      <c r="AC26" s="129">
        <v>10</v>
      </c>
      <c r="AD26" s="129">
        <v>10</v>
      </c>
      <c r="AE26" s="129">
        <v>10</v>
      </c>
      <c r="AF26" s="129">
        <v>10</v>
      </c>
      <c r="AG26" s="129">
        <v>10</v>
      </c>
      <c r="AH26" s="137">
        <v>10</v>
      </c>
      <c r="AI26" s="137">
        <v>10</v>
      </c>
      <c r="AJ26" s="137">
        <v>10</v>
      </c>
      <c r="AK26" s="137">
        <v>10</v>
      </c>
      <c r="AL26" s="137">
        <v>10</v>
      </c>
      <c r="AM26" s="136">
        <v>10</v>
      </c>
      <c r="AN26" s="136">
        <v>10</v>
      </c>
      <c r="AO26" s="136">
        <v>10</v>
      </c>
      <c r="AP26" s="136">
        <v>10</v>
      </c>
      <c r="AQ26" s="136">
        <v>10</v>
      </c>
      <c r="AR26" s="133"/>
      <c r="AS26" s="100"/>
      <c r="AT26" s="100"/>
      <c r="AU26" s="100"/>
      <c r="AV26" s="100"/>
      <c r="AW26" s="102"/>
      <c r="AX26" s="102"/>
      <c r="AY26" s="102"/>
      <c r="AZ26" s="102"/>
      <c r="BA26" s="102"/>
      <c r="BB26" s="104"/>
      <c r="BC26" s="104"/>
      <c r="BD26" s="104"/>
      <c r="BE26" s="104"/>
      <c r="BF26" s="104"/>
    </row>
    <row r="27" spans="1:58" x14ac:dyDescent="0.25">
      <c r="A27" s="52">
        <v>21</v>
      </c>
      <c r="B27" s="91" t="s">
        <v>127</v>
      </c>
      <c r="C27" s="16"/>
      <c r="D27" s="127">
        <v>5</v>
      </c>
      <c r="E27" s="127">
        <v>8</v>
      </c>
      <c r="F27" s="127">
        <v>7</v>
      </c>
      <c r="G27" s="127">
        <v>8</v>
      </c>
      <c r="H27" s="127">
        <v>8</v>
      </c>
      <c r="I27" s="128">
        <v>9</v>
      </c>
      <c r="J27" s="128">
        <v>9</v>
      </c>
      <c r="K27" s="128">
        <v>10</v>
      </c>
      <c r="L27" s="128">
        <v>9</v>
      </c>
      <c r="M27" s="128">
        <v>9</v>
      </c>
      <c r="N27" s="129">
        <v>9</v>
      </c>
      <c r="O27" s="129">
        <v>8</v>
      </c>
      <c r="P27" s="129">
        <v>9</v>
      </c>
      <c r="Q27" s="129">
        <v>10</v>
      </c>
      <c r="R27" s="129">
        <v>9</v>
      </c>
      <c r="S27" s="130">
        <v>10</v>
      </c>
      <c r="T27" s="130">
        <v>10</v>
      </c>
      <c r="U27" s="130">
        <v>10</v>
      </c>
      <c r="V27" s="130">
        <v>10</v>
      </c>
      <c r="W27" s="130">
        <v>9</v>
      </c>
      <c r="X27" s="137">
        <v>7</v>
      </c>
      <c r="Y27" s="137">
        <v>8</v>
      </c>
      <c r="Z27" s="137">
        <v>8</v>
      </c>
      <c r="AA27" s="137">
        <v>6</v>
      </c>
      <c r="AB27" s="137">
        <v>8</v>
      </c>
      <c r="AC27" s="129">
        <v>9</v>
      </c>
      <c r="AD27" s="129">
        <v>10</v>
      </c>
      <c r="AE27" s="129">
        <v>9</v>
      </c>
      <c r="AF27" s="129">
        <v>10</v>
      </c>
      <c r="AG27" s="129">
        <v>10</v>
      </c>
      <c r="AH27" s="137">
        <v>9</v>
      </c>
      <c r="AI27" s="137">
        <v>10</v>
      </c>
      <c r="AJ27" s="137">
        <v>10</v>
      </c>
      <c r="AK27" s="137">
        <v>10</v>
      </c>
      <c r="AL27" s="137">
        <v>10</v>
      </c>
      <c r="AM27" s="136">
        <v>9</v>
      </c>
      <c r="AN27" s="136">
        <v>10</v>
      </c>
      <c r="AO27" s="136">
        <v>10</v>
      </c>
      <c r="AP27" s="136">
        <v>9</v>
      </c>
      <c r="AQ27" s="136">
        <v>10</v>
      </c>
      <c r="AR27" s="133"/>
      <c r="AS27" s="100"/>
      <c r="AT27" s="100"/>
      <c r="AU27" s="100"/>
      <c r="AV27" s="100"/>
      <c r="AW27" s="102"/>
      <c r="AX27" s="102"/>
      <c r="AY27" s="102"/>
      <c r="AZ27" s="102"/>
      <c r="BA27" s="102"/>
      <c r="BB27" s="104"/>
      <c r="BC27" s="104"/>
      <c r="BD27" s="104"/>
      <c r="BE27" s="104"/>
      <c r="BF27" s="104"/>
    </row>
    <row r="28" spans="1:58" x14ac:dyDescent="0.25">
      <c r="A28" s="52">
        <v>22</v>
      </c>
      <c r="B28" s="91" t="s">
        <v>128</v>
      </c>
      <c r="C28" s="16"/>
      <c r="D28" s="127">
        <v>5</v>
      </c>
      <c r="E28" s="127">
        <v>9</v>
      </c>
      <c r="F28" s="127">
        <v>10</v>
      </c>
      <c r="G28" s="127">
        <v>10</v>
      </c>
      <c r="H28" s="127">
        <v>10</v>
      </c>
      <c r="I28" s="128">
        <v>10</v>
      </c>
      <c r="J28" s="128">
        <v>9</v>
      </c>
      <c r="K28" s="128">
        <v>10</v>
      </c>
      <c r="L28" s="128">
        <v>9</v>
      </c>
      <c r="M28" s="128">
        <v>9</v>
      </c>
      <c r="N28" s="129">
        <v>8</v>
      </c>
      <c r="O28" s="129">
        <v>7</v>
      </c>
      <c r="P28" s="129">
        <v>9</v>
      </c>
      <c r="Q28" s="129">
        <v>6</v>
      </c>
      <c r="R28" s="129">
        <v>9</v>
      </c>
      <c r="S28" s="130">
        <v>6</v>
      </c>
      <c r="T28" s="130">
        <v>9</v>
      </c>
      <c r="U28" s="130">
        <v>9</v>
      </c>
      <c r="V28" s="130">
        <v>9</v>
      </c>
      <c r="W28" s="130">
        <v>8</v>
      </c>
      <c r="X28" s="137">
        <v>9</v>
      </c>
      <c r="Y28" s="137">
        <v>10</v>
      </c>
      <c r="Z28" s="137">
        <v>10</v>
      </c>
      <c r="AA28" s="137">
        <v>10</v>
      </c>
      <c r="AB28" s="137">
        <v>10</v>
      </c>
      <c r="AC28" s="129">
        <v>10</v>
      </c>
      <c r="AD28" s="129">
        <v>9</v>
      </c>
      <c r="AE28" s="129">
        <v>9</v>
      </c>
      <c r="AF28" s="129">
        <v>9</v>
      </c>
      <c r="AG28" s="129">
        <v>10</v>
      </c>
      <c r="AH28" s="137">
        <v>9</v>
      </c>
      <c r="AI28" s="137">
        <v>10</v>
      </c>
      <c r="AJ28" s="137">
        <v>10</v>
      </c>
      <c r="AK28" s="137">
        <v>9</v>
      </c>
      <c r="AL28" s="137">
        <v>10</v>
      </c>
      <c r="AM28" s="136">
        <v>10</v>
      </c>
      <c r="AN28" s="136">
        <v>10</v>
      </c>
      <c r="AO28" s="136">
        <v>10</v>
      </c>
      <c r="AP28" s="136">
        <v>9</v>
      </c>
      <c r="AQ28" s="136">
        <v>9</v>
      </c>
      <c r="AR28" s="133"/>
      <c r="AS28" s="100"/>
      <c r="AT28" s="100"/>
      <c r="AU28" s="100"/>
      <c r="AV28" s="100"/>
      <c r="AW28" s="102"/>
      <c r="AX28" s="102"/>
      <c r="AY28" s="102"/>
      <c r="AZ28" s="102"/>
      <c r="BA28" s="102"/>
      <c r="BB28" s="104"/>
      <c r="BC28" s="104"/>
      <c r="BD28" s="104"/>
      <c r="BE28" s="104"/>
      <c r="BF28" s="104"/>
    </row>
    <row r="29" spans="1:58" x14ac:dyDescent="0.25">
      <c r="A29" s="52">
        <v>23</v>
      </c>
      <c r="B29" s="91" t="s">
        <v>129</v>
      </c>
      <c r="C29" s="16"/>
      <c r="D29" s="127">
        <v>4</v>
      </c>
      <c r="E29" s="127">
        <v>9</v>
      </c>
      <c r="F29" s="127">
        <v>9</v>
      </c>
      <c r="G29" s="127">
        <v>9</v>
      </c>
      <c r="H29" s="127">
        <v>9</v>
      </c>
      <c r="I29" s="128">
        <v>8</v>
      </c>
      <c r="J29" s="128">
        <v>10</v>
      </c>
      <c r="K29" s="128">
        <v>9</v>
      </c>
      <c r="L29" s="128">
        <v>8</v>
      </c>
      <c r="M29" s="128">
        <v>10</v>
      </c>
      <c r="N29" s="129">
        <v>10</v>
      </c>
      <c r="O29" s="129">
        <v>10</v>
      </c>
      <c r="P29" s="129">
        <v>9</v>
      </c>
      <c r="Q29" s="129">
        <v>9</v>
      </c>
      <c r="R29" s="129">
        <v>9</v>
      </c>
      <c r="S29" s="130">
        <v>10</v>
      </c>
      <c r="T29" s="130">
        <v>10</v>
      </c>
      <c r="U29" s="130">
        <v>10</v>
      </c>
      <c r="V29" s="130">
        <v>9</v>
      </c>
      <c r="W29" s="130">
        <v>9</v>
      </c>
      <c r="X29" s="137">
        <v>8</v>
      </c>
      <c r="Y29" s="137">
        <v>8</v>
      </c>
      <c r="Z29" s="137">
        <v>9</v>
      </c>
      <c r="AA29" s="137">
        <v>9</v>
      </c>
      <c r="AB29" s="137">
        <v>9</v>
      </c>
      <c r="AC29" s="129">
        <v>10</v>
      </c>
      <c r="AD29" s="129">
        <v>7</v>
      </c>
      <c r="AE29" s="129">
        <v>9</v>
      </c>
      <c r="AF29" s="129">
        <v>10</v>
      </c>
      <c r="AG29" s="129">
        <v>10</v>
      </c>
      <c r="AH29" s="137">
        <v>8</v>
      </c>
      <c r="AI29" s="137">
        <v>9</v>
      </c>
      <c r="AJ29" s="137">
        <v>10</v>
      </c>
      <c r="AK29" s="137">
        <v>10</v>
      </c>
      <c r="AL29" s="137">
        <v>9</v>
      </c>
      <c r="AM29" s="136">
        <v>8</v>
      </c>
      <c r="AN29" s="136">
        <v>9</v>
      </c>
      <c r="AO29" s="136">
        <v>10</v>
      </c>
      <c r="AP29" s="136">
        <v>10</v>
      </c>
      <c r="AQ29" s="136">
        <v>10</v>
      </c>
      <c r="AR29" s="133"/>
      <c r="AS29" s="100"/>
      <c r="AT29" s="100"/>
      <c r="AU29" s="100"/>
      <c r="AV29" s="100"/>
      <c r="AW29" s="102"/>
      <c r="AX29" s="102"/>
      <c r="AY29" s="102"/>
      <c r="AZ29" s="102"/>
      <c r="BA29" s="102"/>
      <c r="BB29" s="104"/>
      <c r="BC29" s="104"/>
      <c r="BD29" s="104"/>
      <c r="BE29" s="104"/>
      <c r="BF29" s="104"/>
    </row>
    <row r="30" spans="1:58" x14ac:dyDescent="0.25">
      <c r="A30" s="52">
        <v>24</v>
      </c>
      <c r="B30" s="91" t="s">
        <v>130</v>
      </c>
      <c r="C30" s="16"/>
      <c r="D30" s="127">
        <v>4</v>
      </c>
      <c r="E30" s="127">
        <v>9</v>
      </c>
      <c r="F30" s="127">
        <v>8</v>
      </c>
      <c r="G30" s="127">
        <v>7</v>
      </c>
      <c r="H30" s="127">
        <v>9</v>
      </c>
      <c r="I30" s="128">
        <v>9</v>
      </c>
      <c r="J30" s="128">
        <v>8</v>
      </c>
      <c r="K30" s="128">
        <v>8</v>
      </c>
      <c r="L30" s="128">
        <v>9</v>
      </c>
      <c r="M30" s="128">
        <v>8</v>
      </c>
      <c r="N30" s="129">
        <v>8</v>
      </c>
      <c r="O30" s="129">
        <v>8</v>
      </c>
      <c r="P30" s="129">
        <v>8</v>
      </c>
      <c r="Q30" s="129">
        <v>9</v>
      </c>
      <c r="R30" s="129">
        <v>8</v>
      </c>
      <c r="S30" s="130">
        <v>8</v>
      </c>
      <c r="T30" s="130">
        <v>8</v>
      </c>
      <c r="U30" s="130">
        <v>9</v>
      </c>
      <c r="V30" s="130">
        <v>7</v>
      </c>
      <c r="W30" s="130">
        <v>8</v>
      </c>
      <c r="X30" s="137">
        <v>8</v>
      </c>
      <c r="Y30" s="137">
        <v>9</v>
      </c>
      <c r="Z30" s="137">
        <v>8</v>
      </c>
      <c r="AA30" s="137">
        <v>9</v>
      </c>
      <c r="AB30" s="137">
        <v>9</v>
      </c>
      <c r="AC30" s="129">
        <v>9</v>
      </c>
      <c r="AD30" s="129">
        <v>8</v>
      </c>
      <c r="AE30" s="129">
        <v>9</v>
      </c>
      <c r="AF30" s="129">
        <v>8</v>
      </c>
      <c r="AG30" s="129">
        <v>8</v>
      </c>
      <c r="AH30" s="137">
        <v>9</v>
      </c>
      <c r="AI30" s="137">
        <v>8</v>
      </c>
      <c r="AJ30" s="137">
        <v>8</v>
      </c>
      <c r="AK30" s="137">
        <v>8</v>
      </c>
      <c r="AL30" s="137">
        <v>9</v>
      </c>
      <c r="AM30" s="136">
        <v>9</v>
      </c>
      <c r="AN30" s="136">
        <v>8</v>
      </c>
      <c r="AO30" s="136">
        <v>8</v>
      </c>
      <c r="AP30" s="136">
        <v>8</v>
      </c>
      <c r="AQ30" s="136">
        <v>9</v>
      </c>
      <c r="AR30" s="133"/>
      <c r="AS30" s="100"/>
      <c r="AT30" s="100"/>
      <c r="AU30" s="100"/>
      <c r="AV30" s="100"/>
      <c r="AW30" s="102"/>
      <c r="AX30" s="102"/>
      <c r="AY30" s="102"/>
      <c r="AZ30" s="102"/>
      <c r="BA30" s="102"/>
      <c r="BB30" s="104"/>
      <c r="BC30" s="104"/>
      <c r="BD30" s="104"/>
      <c r="BE30" s="104"/>
      <c r="BF30" s="104"/>
    </row>
  </sheetData>
  <mergeCells count="71">
    <mergeCell ref="BF2:BF3"/>
    <mergeCell ref="BB4:BF4"/>
    <mergeCell ref="A1:BE1"/>
    <mergeCell ref="AW4:BA4"/>
    <mergeCell ref="BB2:BB3"/>
    <mergeCell ref="BC2:BC3"/>
    <mergeCell ref="BD2:BD3"/>
    <mergeCell ref="BE2:BE3"/>
    <mergeCell ref="AW2:AW3"/>
    <mergeCell ref="AX2:AX3"/>
    <mergeCell ref="AY2:AY3"/>
    <mergeCell ref="AZ2:AZ3"/>
    <mergeCell ref="BA2:BA3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A3:C3"/>
    <mergeCell ref="AT2:AT3"/>
    <mergeCell ref="AU2:AU3"/>
    <mergeCell ref="AV2:AV3"/>
    <mergeCell ref="AD2:AD3"/>
    <mergeCell ref="AE2:AE3"/>
    <mergeCell ref="AF2:AF3"/>
    <mergeCell ref="AG2:AG3"/>
    <mergeCell ref="AR2:AR3"/>
    <mergeCell ref="AS2:AS3"/>
    <mergeCell ref="X2:X3"/>
    <mergeCell ref="Y2:Y3"/>
    <mergeCell ref="Z2:Z3"/>
    <mergeCell ref="AA2:AA3"/>
    <mergeCell ref="AB2:AB3"/>
    <mergeCell ref="AC2:AC3"/>
    <mergeCell ref="AR4:AV4"/>
    <mergeCell ref="A4:A6"/>
    <mergeCell ref="B4:B6"/>
    <mergeCell ref="D4:H4"/>
    <mergeCell ref="I4:M4"/>
    <mergeCell ref="N4:R4"/>
    <mergeCell ref="S4:W4"/>
    <mergeCell ref="X4:AB4"/>
    <mergeCell ref="AC4:AG4"/>
    <mergeCell ref="AH4:AL4"/>
    <mergeCell ref="AM4:AQ4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27"/>
  <sheetViews>
    <sheetView zoomScale="95" zoomScaleNormal="95" workbookViewId="0">
      <selection activeCell="X44" sqref="X44"/>
    </sheetView>
  </sheetViews>
  <sheetFormatPr defaultColWidth="9.140625" defaultRowHeight="15.75" x14ac:dyDescent="0.25"/>
  <cols>
    <col min="1" max="1" width="5.42578125" style="39" customWidth="1"/>
    <col min="2" max="2" width="28.5703125" style="42" customWidth="1"/>
    <col min="3" max="3" width="8.42578125" style="42" customWidth="1"/>
    <col min="4" max="4" width="7.7109375" style="42" customWidth="1"/>
    <col min="5" max="5" width="9.28515625" style="42" customWidth="1"/>
    <col min="6" max="7" width="9.42578125" style="42" customWidth="1"/>
    <col min="8" max="8" width="10" style="42" customWidth="1"/>
    <col min="9" max="9" width="13.85546875" style="42" customWidth="1"/>
    <col min="10" max="10" width="7.42578125" style="42" customWidth="1"/>
    <col min="11" max="11" width="9.5703125" style="42" customWidth="1"/>
    <col min="12" max="12" width="10.85546875" style="42" customWidth="1"/>
    <col min="13" max="48" width="7.42578125" style="42" customWidth="1"/>
    <col min="49" max="16384" width="9.140625" style="42"/>
  </cols>
  <sheetData>
    <row r="1" spans="1:58" ht="89.25" customHeight="1" x14ac:dyDescent="0.25">
      <c r="A1" s="168" t="s">
        <v>81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</row>
    <row r="2" spans="1:58" ht="21" customHeight="1" x14ac:dyDescent="0.25">
      <c r="A2" s="167" t="s">
        <v>59</v>
      </c>
      <c r="B2" s="167"/>
      <c r="C2" s="167"/>
      <c r="D2" s="161" t="s">
        <v>38</v>
      </c>
      <c r="E2" s="161" t="s">
        <v>39</v>
      </c>
      <c r="F2" s="161" t="s">
        <v>40</v>
      </c>
      <c r="G2" s="161" t="s">
        <v>41</v>
      </c>
      <c r="H2" s="161" t="s">
        <v>42</v>
      </c>
      <c r="I2" s="162" t="s">
        <v>38</v>
      </c>
      <c r="J2" s="162" t="s">
        <v>39</v>
      </c>
      <c r="K2" s="162" t="s">
        <v>40</v>
      </c>
      <c r="L2" s="162" t="s">
        <v>41</v>
      </c>
      <c r="M2" s="162" t="s">
        <v>42</v>
      </c>
      <c r="N2" s="163" t="s">
        <v>38</v>
      </c>
      <c r="O2" s="163" t="s">
        <v>39</v>
      </c>
      <c r="P2" s="163" t="s">
        <v>40</v>
      </c>
      <c r="Q2" s="163" t="s">
        <v>41</v>
      </c>
      <c r="R2" s="163" t="s">
        <v>42</v>
      </c>
      <c r="S2" s="199" t="s">
        <v>38</v>
      </c>
      <c r="T2" s="199" t="s">
        <v>39</v>
      </c>
      <c r="U2" s="199" t="s">
        <v>40</v>
      </c>
      <c r="V2" s="199" t="s">
        <v>41</v>
      </c>
      <c r="W2" s="199" t="s">
        <v>42</v>
      </c>
      <c r="X2" s="201" t="s">
        <v>38</v>
      </c>
      <c r="Y2" s="201" t="s">
        <v>39</v>
      </c>
      <c r="Z2" s="201" t="s">
        <v>40</v>
      </c>
      <c r="AA2" s="201" t="s">
        <v>41</v>
      </c>
      <c r="AB2" s="201" t="s">
        <v>42</v>
      </c>
      <c r="AC2" s="199" t="s">
        <v>38</v>
      </c>
      <c r="AD2" s="199" t="s">
        <v>39</v>
      </c>
      <c r="AE2" s="199" t="s">
        <v>40</v>
      </c>
      <c r="AF2" s="199" t="s">
        <v>41</v>
      </c>
      <c r="AG2" s="199" t="s">
        <v>42</v>
      </c>
      <c r="AH2" s="201" t="s">
        <v>38</v>
      </c>
      <c r="AI2" s="201" t="s">
        <v>39</v>
      </c>
      <c r="AJ2" s="201" t="s">
        <v>40</v>
      </c>
      <c r="AK2" s="201" t="s">
        <v>41</v>
      </c>
      <c r="AL2" s="201" t="s">
        <v>42</v>
      </c>
      <c r="AM2" s="197" t="s">
        <v>38</v>
      </c>
      <c r="AN2" s="197" t="s">
        <v>39</v>
      </c>
      <c r="AO2" s="197" t="s">
        <v>40</v>
      </c>
      <c r="AP2" s="197" t="s">
        <v>41</v>
      </c>
      <c r="AQ2" s="197" t="s">
        <v>42</v>
      </c>
      <c r="AR2" s="159" t="s">
        <v>38</v>
      </c>
      <c r="AS2" s="159" t="s">
        <v>39</v>
      </c>
      <c r="AT2" s="159" t="s">
        <v>40</v>
      </c>
      <c r="AU2" s="159" t="s">
        <v>41</v>
      </c>
      <c r="AV2" s="159" t="s">
        <v>42</v>
      </c>
      <c r="AW2" s="159" t="s">
        <v>38</v>
      </c>
      <c r="AX2" s="159" t="s">
        <v>39</v>
      </c>
      <c r="AY2" s="159" t="s">
        <v>40</v>
      </c>
      <c r="AZ2" s="159" t="s">
        <v>41</v>
      </c>
      <c r="BA2" s="159" t="s">
        <v>42</v>
      </c>
      <c r="BB2" s="159" t="s">
        <v>38</v>
      </c>
      <c r="BC2" s="159" t="s">
        <v>39</v>
      </c>
      <c r="BD2" s="159" t="s">
        <v>40</v>
      </c>
      <c r="BE2" s="159" t="s">
        <v>41</v>
      </c>
      <c r="BF2" s="159" t="s">
        <v>42</v>
      </c>
    </row>
    <row r="3" spans="1:58" ht="21" customHeight="1" x14ac:dyDescent="0.25">
      <c r="A3" s="167" t="s">
        <v>35</v>
      </c>
      <c r="B3" s="167"/>
      <c r="C3" s="167"/>
      <c r="D3" s="161"/>
      <c r="E3" s="161"/>
      <c r="F3" s="161"/>
      <c r="G3" s="161"/>
      <c r="H3" s="161"/>
      <c r="I3" s="162"/>
      <c r="J3" s="162"/>
      <c r="K3" s="162"/>
      <c r="L3" s="162"/>
      <c r="M3" s="162"/>
      <c r="N3" s="163"/>
      <c r="O3" s="163"/>
      <c r="P3" s="163"/>
      <c r="Q3" s="163"/>
      <c r="R3" s="163"/>
      <c r="S3" s="200"/>
      <c r="T3" s="200"/>
      <c r="U3" s="200"/>
      <c r="V3" s="200"/>
      <c r="W3" s="200"/>
      <c r="X3" s="202"/>
      <c r="Y3" s="202"/>
      <c r="Z3" s="202"/>
      <c r="AA3" s="202"/>
      <c r="AB3" s="202"/>
      <c r="AC3" s="200"/>
      <c r="AD3" s="200"/>
      <c r="AE3" s="200"/>
      <c r="AF3" s="200"/>
      <c r="AG3" s="200"/>
      <c r="AH3" s="202"/>
      <c r="AI3" s="202"/>
      <c r="AJ3" s="202"/>
      <c r="AK3" s="202"/>
      <c r="AL3" s="202"/>
      <c r="AM3" s="198"/>
      <c r="AN3" s="198"/>
      <c r="AO3" s="198"/>
      <c r="AP3" s="198"/>
      <c r="AQ3" s="198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</row>
    <row r="4" spans="1:58" ht="27" customHeight="1" x14ac:dyDescent="0.25">
      <c r="A4" s="143"/>
      <c r="B4" s="144"/>
      <c r="C4" s="49"/>
      <c r="D4" s="161" t="s">
        <v>5</v>
      </c>
      <c r="E4" s="161"/>
      <c r="F4" s="161"/>
      <c r="G4" s="161"/>
      <c r="H4" s="161"/>
      <c r="I4" s="162" t="s">
        <v>6</v>
      </c>
      <c r="J4" s="162"/>
      <c r="K4" s="162"/>
      <c r="L4" s="162"/>
      <c r="M4" s="162"/>
      <c r="N4" s="163" t="s">
        <v>10</v>
      </c>
      <c r="O4" s="163"/>
      <c r="P4" s="163"/>
      <c r="Q4" s="163"/>
      <c r="R4" s="163"/>
      <c r="S4" s="173" t="s">
        <v>11</v>
      </c>
      <c r="T4" s="174"/>
      <c r="U4" s="174"/>
      <c r="V4" s="174"/>
      <c r="W4" s="175"/>
      <c r="X4" s="176" t="s">
        <v>12</v>
      </c>
      <c r="Y4" s="177"/>
      <c r="Z4" s="177"/>
      <c r="AA4" s="177"/>
      <c r="AB4" s="178"/>
      <c r="AC4" s="179" t="s">
        <v>14</v>
      </c>
      <c r="AD4" s="180"/>
      <c r="AE4" s="180"/>
      <c r="AF4" s="180"/>
      <c r="AG4" s="181"/>
      <c r="AH4" s="176" t="s">
        <v>56</v>
      </c>
      <c r="AI4" s="177"/>
      <c r="AJ4" s="177"/>
      <c r="AK4" s="177"/>
      <c r="AL4" s="178"/>
      <c r="AM4" s="194" t="s">
        <v>57</v>
      </c>
      <c r="AN4" s="195"/>
      <c r="AO4" s="195"/>
      <c r="AP4" s="195"/>
      <c r="AQ4" s="196"/>
      <c r="AR4" s="159" t="s">
        <v>58</v>
      </c>
      <c r="AS4" s="159"/>
      <c r="AT4" s="159"/>
      <c r="AU4" s="159"/>
      <c r="AV4" s="159"/>
      <c r="AW4" s="159" t="s">
        <v>68</v>
      </c>
      <c r="AX4" s="159"/>
      <c r="AY4" s="159"/>
      <c r="AZ4" s="159"/>
      <c r="BA4" s="159"/>
      <c r="BB4" s="159" t="s">
        <v>69</v>
      </c>
      <c r="BC4" s="159"/>
      <c r="BD4" s="159"/>
      <c r="BE4" s="159"/>
      <c r="BF4" s="159"/>
    </row>
    <row r="5" spans="1:58" ht="16.5" x14ac:dyDescent="0.25">
      <c r="A5" s="143"/>
      <c r="B5" s="144"/>
      <c r="C5" s="56" t="s">
        <v>3</v>
      </c>
      <c r="D5" s="55">
        <f>'Data Entry for PO &amp; PSO'!D5</f>
        <v>10</v>
      </c>
      <c r="E5" s="55">
        <f>'Data Entry for PO &amp; PSO'!E5</f>
        <v>10</v>
      </c>
      <c r="F5" s="55">
        <f>'Data Entry for PO &amp; PSO'!F5</f>
        <v>10</v>
      </c>
      <c r="G5" s="55">
        <f>'Data Entry for PO &amp; PSO'!G5</f>
        <v>10</v>
      </c>
      <c r="H5" s="55">
        <f>'Data Entry for PO &amp; PSO'!H5</f>
        <v>10</v>
      </c>
      <c r="I5" s="55">
        <f>'Data Entry for PO &amp; PSO'!I5</f>
        <v>10</v>
      </c>
      <c r="J5" s="55">
        <f>'Data Entry for PO &amp; PSO'!J5</f>
        <v>10</v>
      </c>
      <c r="K5" s="55">
        <f>'Data Entry for PO &amp; PSO'!K5</f>
        <v>10</v>
      </c>
      <c r="L5" s="55">
        <f>'Data Entry for PO &amp; PSO'!L5</f>
        <v>10</v>
      </c>
      <c r="M5" s="55">
        <f>'Data Entry for PO &amp; PSO'!M5</f>
        <v>10</v>
      </c>
      <c r="N5" s="55">
        <f>'Data Entry for PO &amp; PSO'!N5</f>
        <v>10</v>
      </c>
      <c r="O5" s="55">
        <f>'Data Entry for PO &amp; PSO'!O5</f>
        <v>10</v>
      </c>
      <c r="P5" s="55">
        <f>'Data Entry for PO &amp; PSO'!P5</f>
        <v>10</v>
      </c>
      <c r="Q5" s="55">
        <f>'Data Entry for PO &amp; PSO'!Q5</f>
        <v>10</v>
      </c>
      <c r="R5" s="55">
        <f>'Data Entry for PO &amp; PSO'!R5</f>
        <v>10</v>
      </c>
      <c r="S5" s="55">
        <f>'Data Entry for PO &amp; PSO'!S5</f>
        <v>10</v>
      </c>
      <c r="T5" s="55">
        <f>'Data Entry for PO &amp; PSO'!T5</f>
        <v>10</v>
      </c>
      <c r="U5" s="55">
        <f>'Data Entry for PO &amp; PSO'!U5</f>
        <v>10</v>
      </c>
      <c r="V5" s="55">
        <f>'Data Entry for PO &amp; PSO'!V5</f>
        <v>10</v>
      </c>
      <c r="W5" s="55">
        <f>'Data Entry for PO &amp; PSO'!W5</f>
        <v>10</v>
      </c>
      <c r="X5" s="55">
        <f>'Data Entry for PO &amp; PSO'!X5</f>
        <v>10</v>
      </c>
      <c r="Y5" s="55">
        <f>'Data Entry for PO &amp; PSO'!Y5</f>
        <v>10</v>
      </c>
      <c r="Z5" s="55">
        <f>'Data Entry for PO &amp; PSO'!Z5</f>
        <v>10</v>
      </c>
      <c r="AA5" s="55">
        <f>'Data Entry for PO &amp; PSO'!AA5</f>
        <v>10</v>
      </c>
      <c r="AB5" s="55">
        <f>'Data Entry for PO &amp; PSO'!AB5</f>
        <v>10</v>
      </c>
      <c r="AC5" s="55">
        <f>'Data Entry for PO &amp; PSO'!AC5</f>
        <v>10</v>
      </c>
      <c r="AD5" s="55">
        <f>'Data Entry for PO &amp; PSO'!AD5</f>
        <v>10</v>
      </c>
      <c r="AE5" s="55">
        <f>'Data Entry for PO &amp; PSO'!AE5</f>
        <v>10</v>
      </c>
      <c r="AF5" s="55">
        <f>'Data Entry for PO &amp; PSO'!AF5</f>
        <v>10</v>
      </c>
      <c r="AG5" s="55">
        <f>'Data Entry for PO &amp; PSO'!AG5</f>
        <v>10</v>
      </c>
      <c r="AH5" s="55">
        <f>'Data Entry for PO &amp; PSO'!AH5</f>
        <v>10</v>
      </c>
      <c r="AI5" s="55">
        <f>'Data Entry for PO &amp; PSO'!AI5</f>
        <v>10</v>
      </c>
      <c r="AJ5" s="55">
        <f>'Data Entry for PO &amp; PSO'!AJ5</f>
        <v>10</v>
      </c>
      <c r="AK5" s="55">
        <f>'Data Entry for PO &amp; PSO'!AK5</f>
        <v>10</v>
      </c>
      <c r="AL5" s="55">
        <f>'Data Entry for PO &amp; PSO'!AL5</f>
        <v>10</v>
      </c>
      <c r="AM5" s="55">
        <f>'Data Entry for PO &amp; PSO'!AM5</f>
        <v>10</v>
      </c>
      <c r="AN5" s="55">
        <f>'Data Entry for PO &amp; PSO'!AN5</f>
        <v>10</v>
      </c>
      <c r="AO5" s="55">
        <f>'Data Entry for PO &amp; PSO'!AO5</f>
        <v>10</v>
      </c>
      <c r="AP5" s="55">
        <f>'Data Entry for PO &amp; PSO'!AP5</f>
        <v>10</v>
      </c>
      <c r="AQ5" s="55">
        <f>'Data Entry for PO &amp; PSO'!AQ5</f>
        <v>10</v>
      </c>
      <c r="AR5" s="55">
        <f>'Data Entry for PO &amp; PSO'!AR5</f>
        <v>10</v>
      </c>
      <c r="AS5" s="55">
        <f>'Data Entry for PO &amp; PSO'!AS5</f>
        <v>10</v>
      </c>
      <c r="AT5" s="55">
        <f>'Data Entry for PO &amp; PSO'!AT5</f>
        <v>10</v>
      </c>
      <c r="AU5" s="55">
        <f>'Data Entry for PO &amp; PSO'!AU5</f>
        <v>10</v>
      </c>
      <c r="AV5" s="55">
        <f>'Data Entry for PO &amp; PSO'!AV5</f>
        <v>10</v>
      </c>
      <c r="AW5" s="55">
        <f>'Data Entry for PO &amp; PSO'!AW5</f>
        <v>10</v>
      </c>
      <c r="AX5" s="55">
        <f>'Data Entry for PO &amp; PSO'!AX5</f>
        <v>10</v>
      </c>
      <c r="AY5" s="55">
        <f>'Data Entry for PO &amp; PSO'!AY5</f>
        <v>10</v>
      </c>
      <c r="AZ5" s="55">
        <f>'Data Entry for PO &amp; PSO'!AZ5</f>
        <v>10</v>
      </c>
      <c r="BA5" s="55">
        <f>'Data Entry for PO &amp; PSO'!BA5</f>
        <v>10</v>
      </c>
      <c r="BB5" s="55">
        <f>'Data Entry for PO &amp; PSO'!BB5</f>
        <v>10</v>
      </c>
      <c r="BC5" s="55">
        <f>'Data Entry for PO &amp; PSO'!BC5</f>
        <v>10</v>
      </c>
      <c r="BD5" s="55">
        <f>'Data Entry for PO &amp; PSO'!BD5</f>
        <v>10</v>
      </c>
      <c r="BE5" s="55">
        <f>'Data Entry for PO &amp; PSO'!BE5</f>
        <v>10</v>
      </c>
      <c r="BF5" s="55">
        <f>'Data Entry for PO &amp; PSO'!BF5</f>
        <v>10</v>
      </c>
    </row>
    <row r="6" spans="1:58" ht="16.5" x14ac:dyDescent="0.25">
      <c r="A6" s="143"/>
      <c r="B6" s="144"/>
      <c r="C6" s="56" t="s">
        <v>4</v>
      </c>
      <c r="D6" s="55">
        <f>D5/2</f>
        <v>5</v>
      </c>
      <c r="E6" s="55">
        <f t="shared" ref="E6:AV6" si="0">E5/2</f>
        <v>5</v>
      </c>
      <c r="F6" s="55">
        <f t="shared" si="0"/>
        <v>5</v>
      </c>
      <c r="G6" s="55">
        <f t="shared" si="0"/>
        <v>5</v>
      </c>
      <c r="H6" s="55">
        <f t="shared" si="0"/>
        <v>5</v>
      </c>
      <c r="I6" s="55">
        <f t="shared" si="0"/>
        <v>5</v>
      </c>
      <c r="J6" s="55">
        <f t="shared" si="0"/>
        <v>5</v>
      </c>
      <c r="K6" s="55">
        <f t="shared" si="0"/>
        <v>5</v>
      </c>
      <c r="L6" s="55">
        <f t="shared" si="0"/>
        <v>5</v>
      </c>
      <c r="M6" s="55">
        <f t="shared" si="0"/>
        <v>5</v>
      </c>
      <c r="N6" s="55">
        <f t="shared" si="0"/>
        <v>5</v>
      </c>
      <c r="O6" s="55">
        <f t="shared" si="0"/>
        <v>5</v>
      </c>
      <c r="P6" s="55">
        <f t="shared" si="0"/>
        <v>5</v>
      </c>
      <c r="Q6" s="55">
        <f t="shared" si="0"/>
        <v>5</v>
      </c>
      <c r="R6" s="55">
        <f t="shared" si="0"/>
        <v>5</v>
      </c>
      <c r="S6" s="55">
        <f t="shared" si="0"/>
        <v>5</v>
      </c>
      <c r="T6" s="55">
        <f t="shared" si="0"/>
        <v>5</v>
      </c>
      <c r="U6" s="55">
        <f t="shared" si="0"/>
        <v>5</v>
      </c>
      <c r="V6" s="55">
        <f t="shared" si="0"/>
        <v>5</v>
      </c>
      <c r="W6" s="55">
        <f t="shared" si="0"/>
        <v>5</v>
      </c>
      <c r="X6" s="55">
        <f t="shared" si="0"/>
        <v>5</v>
      </c>
      <c r="Y6" s="55">
        <f t="shared" si="0"/>
        <v>5</v>
      </c>
      <c r="Z6" s="55">
        <f t="shared" si="0"/>
        <v>5</v>
      </c>
      <c r="AA6" s="55">
        <f t="shared" si="0"/>
        <v>5</v>
      </c>
      <c r="AB6" s="55">
        <f t="shared" si="0"/>
        <v>5</v>
      </c>
      <c r="AC6" s="55">
        <f t="shared" si="0"/>
        <v>5</v>
      </c>
      <c r="AD6" s="55">
        <f t="shared" si="0"/>
        <v>5</v>
      </c>
      <c r="AE6" s="55">
        <f t="shared" si="0"/>
        <v>5</v>
      </c>
      <c r="AF6" s="55">
        <f t="shared" si="0"/>
        <v>5</v>
      </c>
      <c r="AG6" s="55">
        <f t="shared" si="0"/>
        <v>5</v>
      </c>
      <c r="AH6" s="55">
        <f t="shared" si="0"/>
        <v>5</v>
      </c>
      <c r="AI6" s="55">
        <f t="shared" si="0"/>
        <v>5</v>
      </c>
      <c r="AJ6" s="55">
        <f t="shared" si="0"/>
        <v>5</v>
      </c>
      <c r="AK6" s="55">
        <f t="shared" si="0"/>
        <v>5</v>
      </c>
      <c r="AL6" s="55">
        <f t="shared" si="0"/>
        <v>5</v>
      </c>
      <c r="AM6" s="55">
        <f t="shared" si="0"/>
        <v>5</v>
      </c>
      <c r="AN6" s="55">
        <f t="shared" si="0"/>
        <v>5</v>
      </c>
      <c r="AO6" s="55">
        <f t="shared" si="0"/>
        <v>5</v>
      </c>
      <c r="AP6" s="55">
        <f t="shared" si="0"/>
        <v>5</v>
      </c>
      <c r="AQ6" s="55">
        <f t="shared" si="0"/>
        <v>5</v>
      </c>
      <c r="AR6" s="55">
        <f t="shared" si="0"/>
        <v>5</v>
      </c>
      <c r="AS6" s="55">
        <f t="shared" si="0"/>
        <v>5</v>
      </c>
      <c r="AT6" s="55">
        <f t="shared" si="0"/>
        <v>5</v>
      </c>
      <c r="AU6" s="55">
        <f t="shared" si="0"/>
        <v>5</v>
      </c>
      <c r="AV6" s="55">
        <f t="shared" si="0"/>
        <v>5</v>
      </c>
      <c r="AW6" s="55">
        <f t="shared" ref="AW6:BF6" si="1">AW5/2</f>
        <v>5</v>
      </c>
      <c r="AX6" s="55">
        <f t="shared" si="1"/>
        <v>5</v>
      </c>
      <c r="AY6" s="55">
        <f t="shared" si="1"/>
        <v>5</v>
      </c>
      <c r="AZ6" s="55">
        <f t="shared" si="1"/>
        <v>5</v>
      </c>
      <c r="BA6" s="55">
        <f t="shared" si="1"/>
        <v>5</v>
      </c>
      <c r="BB6" s="55">
        <f t="shared" si="1"/>
        <v>5</v>
      </c>
      <c r="BC6" s="55">
        <f t="shared" si="1"/>
        <v>5</v>
      </c>
      <c r="BD6" s="55">
        <f t="shared" si="1"/>
        <v>5</v>
      </c>
      <c r="BE6" s="55">
        <f t="shared" si="1"/>
        <v>5</v>
      </c>
      <c r="BF6" s="55">
        <f t="shared" si="1"/>
        <v>5</v>
      </c>
    </row>
    <row r="8" spans="1:58" ht="26.25" customHeight="1" x14ac:dyDescent="0.25">
      <c r="B8" s="22" t="s">
        <v>8</v>
      </c>
      <c r="C8" s="16"/>
      <c r="D8" s="62">
        <f>COUNT('Data Entry for PO &amp; PSO'!D7:D30)</f>
        <v>24</v>
      </c>
      <c r="E8" s="62">
        <f>COUNT('Data Entry for PO &amp; PSO'!E7:E30)</f>
        <v>24</v>
      </c>
      <c r="F8" s="62">
        <f>COUNT('Data Entry for PO &amp; PSO'!F7:F30)</f>
        <v>24</v>
      </c>
      <c r="G8" s="62">
        <f>COUNT('Data Entry for PO &amp; PSO'!G7:G30)</f>
        <v>24</v>
      </c>
      <c r="H8" s="62">
        <f>COUNT('Data Entry for PO &amp; PSO'!H7:H30)</f>
        <v>24</v>
      </c>
      <c r="I8" s="60">
        <f>COUNT('Data Entry for PO &amp; PSO'!I7:I30)</f>
        <v>24</v>
      </c>
      <c r="J8" s="60">
        <f>COUNT('Data Entry for PO &amp; PSO'!J7:J30)</f>
        <v>24</v>
      </c>
      <c r="K8" s="60">
        <f>COUNT('Data Entry for PO &amp; PSO'!K7:K30)</f>
        <v>24</v>
      </c>
      <c r="L8" s="60">
        <f>COUNT('Data Entry for PO &amp; PSO'!L7:L30)</f>
        <v>24</v>
      </c>
      <c r="M8" s="60">
        <f>COUNT('Data Entry for PO &amp; PSO'!M7:M30)</f>
        <v>24</v>
      </c>
      <c r="N8" s="59">
        <f>COUNT('Data Entry for PO &amp; PSO'!N7:N30)</f>
        <v>24</v>
      </c>
      <c r="O8" s="59">
        <f>COUNT('Data Entry for PO &amp; PSO'!O7:O30)</f>
        <v>24</v>
      </c>
      <c r="P8" s="59">
        <f>COUNT('Data Entry for PO &amp; PSO'!P7:P30)</f>
        <v>24</v>
      </c>
      <c r="Q8" s="59">
        <f>COUNT('Data Entry for PO &amp; PSO'!Q7:Q30)</f>
        <v>24</v>
      </c>
      <c r="R8" s="59">
        <f>COUNT('Data Entry for PO &amp; PSO'!R7:R30)</f>
        <v>24</v>
      </c>
      <c r="S8" s="60">
        <f>COUNT('Data Entry for PO &amp; PSO'!S7:S30)</f>
        <v>24</v>
      </c>
      <c r="T8" s="60">
        <f>COUNT('Data Entry for PO &amp; PSO'!T7:T30)</f>
        <v>24</v>
      </c>
      <c r="U8" s="60">
        <f>COUNT('Data Entry for PO &amp; PSO'!U7:U30)</f>
        <v>24</v>
      </c>
      <c r="V8" s="60">
        <f>COUNT('Data Entry for PO &amp; PSO'!V7:V30)</f>
        <v>24</v>
      </c>
      <c r="W8" s="60">
        <f>COUNT('Data Entry for PO &amp; PSO'!W7:W30)</f>
        <v>24</v>
      </c>
      <c r="X8" s="62">
        <f>COUNT('Data Entry for PO &amp; PSO'!X7:X30)</f>
        <v>24</v>
      </c>
      <c r="Y8" s="62">
        <f>COUNT('Data Entry for PO &amp; PSO'!Y7:Y30)</f>
        <v>24</v>
      </c>
      <c r="Z8" s="62">
        <f>COUNT('Data Entry for PO &amp; PSO'!Z7:Z30)</f>
        <v>24</v>
      </c>
      <c r="AA8" s="62">
        <f>COUNT('Data Entry for PO &amp; PSO'!AA7:AA30)</f>
        <v>24</v>
      </c>
      <c r="AB8" s="62">
        <f>COUNT('Data Entry for PO &amp; PSO'!AB7:AB30)</f>
        <v>24</v>
      </c>
      <c r="AC8" s="60">
        <f>COUNT('Data Entry for PO &amp; PSO'!AC7:AC30)</f>
        <v>24</v>
      </c>
      <c r="AD8" s="60">
        <f>COUNT('Data Entry for PO &amp; PSO'!AD7:AD30)</f>
        <v>24</v>
      </c>
      <c r="AE8" s="60">
        <f>COUNT('Data Entry for PO &amp; PSO'!AE7:AE30)</f>
        <v>24</v>
      </c>
      <c r="AF8" s="60">
        <f>COUNT('Data Entry for PO &amp; PSO'!AF7:AF30)</f>
        <v>24</v>
      </c>
      <c r="AG8" s="60">
        <f>COUNT('Data Entry for PO &amp; PSO'!AG7:AG30)</f>
        <v>24</v>
      </c>
      <c r="AH8" s="62">
        <f>COUNT('Data Entry for PO &amp; PSO'!AH7:AH30)</f>
        <v>24</v>
      </c>
      <c r="AI8" s="62">
        <f>COUNT('Data Entry for PO &amp; PSO'!AI7:AI30)</f>
        <v>24</v>
      </c>
      <c r="AJ8" s="62">
        <f>COUNT('Data Entry for PO &amp; PSO'!AJ7:AJ30)</f>
        <v>24</v>
      </c>
      <c r="AK8" s="62">
        <f>COUNT('Data Entry for PO &amp; PSO'!AK7:AK30)</f>
        <v>24</v>
      </c>
      <c r="AL8" s="62">
        <f>COUNT('Data Entry for PO &amp; PSO'!AL7:AL30)</f>
        <v>24</v>
      </c>
      <c r="AM8" s="60">
        <f>COUNT('Data Entry for PO &amp; PSO'!AM7:AM30)</f>
        <v>24</v>
      </c>
      <c r="AN8" s="60">
        <f>COUNT('Data Entry for PO &amp; PSO'!AN7:AN30)</f>
        <v>24</v>
      </c>
      <c r="AO8" s="60">
        <f>COUNT('Data Entry for PO &amp; PSO'!AO7:AO30)</f>
        <v>24</v>
      </c>
      <c r="AP8" s="60">
        <f>COUNT('Data Entry for PO &amp; PSO'!AP7:AP30)</f>
        <v>24</v>
      </c>
      <c r="AQ8" s="60">
        <f>COUNT('Data Entry for PO &amp; PSO'!AQ7:AQ30)</f>
        <v>24</v>
      </c>
      <c r="AR8" s="62">
        <f>COUNT('Data Entry for PO &amp; PSO'!AR7:AR30)</f>
        <v>0</v>
      </c>
      <c r="AS8" s="62">
        <f>COUNT('Data Entry for PO &amp; PSO'!AS7:AS30)</f>
        <v>0</v>
      </c>
      <c r="AT8" s="62">
        <f>COUNT('Data Entry for PO &amp; PSO'!AT7:AT30)</f>
        <v>0</v>
      </c>
      <c r="AU8" s="62">
        <f>COUNT('Data Entry for PO &amp; PSO'!AU7:AU30)</f>
        <v>0</v>
      </c>
      <c r="AV8" s="62">
        <f>COUNT('Data Entry for PO &amp; PSO'!AV7:AV30)</f>
        <v>0</v>
      </c>
      <c r="AW8" s="62">
        <f>COUNT('Data Entry for PO &amp; PSO'!AW7:AW30)</f>
        <v>0</v>
      </c>
      <c r="AX8" s="62">
        <f>COUNT('Data Entry for PO &amp; PSO'!AX7:AX30)</f>
        <v>0</v>
      </c>
      <c r="AY8" s="62">
        <f>COUNT('Data Entry for PO &amp; PSO'!AY7:AY30)</f>
        <v>0</v>
      </c>
      <c r="AZ8" s="62">
        <f>COUNT('Data Entry for PO &amp; PSO'!AZ7:AZ30)</f>
        <v>0</v>
      </c>
      <c r="BA8" s="62">
        <f>COUNT('Data Entry for PO &amp; PSO'!BA7:BA30)</f>
        <v>0</v>
      </c>
      <c r="BB8" s="62">
        <f>COUNT('Data Entry for PO &amp; PSO'!BB7:BB30)</f>
        <v>0</v>
      </c>
      <c r="BC8" s="62">
        <f>COUNT('Data Entry for PO &amp; PSO'!BC7:BC30)</f>
        <v>0</v>
      </c>
      <c r="BD8" s="62">
        <f>COUNT('Data Entry for PO &amp; PSO'!BD7:BD30)</f>
        <v>0</v>
      </c>
      <c r="BE8" s="62">
        <f>COUNT('Data Entry for PO &amp; PSO'!BE7:BE30)</f>
        <v>0</v>
      </c>
      <c r="BF8" s="62">
        <f>COUNT('Data Entry for PO &amp; PSO'!BF7:BF30)</f>
        <v>0</v>
      </c>
    </row>
    <row r="9" spans="1:58" ht="26.25" customHeight="1" x14ac:dyDescent="0.25">
      <c r="B9" s="22" t="s">
        <v>50</v>
      </c>
      <c r="C9" s="16"/>
      <c r="D9" s="62">
        <f>COUNTIF('Data Entry for PO &amp; PSO'!$D$7:$D$30,"&gt;4")</f>
        <v>8</v>
      </c>
      <c r="E9" s="62">
        <f>COUNTIF('Data Entry for PO &amp; PSO'!$E$7:$E$30,"&gt;4")</f>
        <v>22</v>
      </c>
      <c r="F9" s="62">
        <f>COUNTIF('Data Entry for PO &amp; PSO'!$F$7:$F$30,"&gt;4")</f>
        <v>21</v>
      </c>
      <c r="G9" s="62">
        <f>COUNTIF('Data Entry for PO &amp; PSO'!$G$7:$G$30,"&gt;4")</f>
        <v>21</v>
      </c>
      <c r="H9" s="62">
        <f>COUNTIF('Data Entry for PO &amp; PSO'!$H$7:$H$30,"&gt;4")</f>
        <v>21</v>
      </c>
      <c r="I9" s="60">
        <f>COUNTIF('Data Entry for PO &amp; PSO'!$I$7:$I$30,"&gt;4")</f>
        <v>22</v>
      </c>
      <c r="J9" s="60">
        <f>COUNTIF('Data Entry for PO &amp; PSO'!$J$7:$J$30,"&gt;4")</f>
        <v>22</v>
      </c>
      <c r="K9" s="60">
        <f>COUNTIF('Data Entry for PO &amp; PSO'!$K$7:$K$30,"&gt;4")</f>
        <v>22</v>
      </c>
      <c r="L9" s="60">
        <f>COUNTIF('Data Entry for PO &amp; PSO'!$L$7:$L$30,"&gt;4")</f>
        <v>24</v>
      </c>
      <c r="M9" s="60">
        <f>COUNTIF('Data Entry for PO &amp; PSO'!$M$7:$M$30,"&gt;4")</f>
        <v>22</v>
      </c>
      <c r="N9" s="59">
        <f>COUNTIF('Data Entry for PO &amp; PSO'!$N$7:$N$30,"&gt;4")</f>
        <v>22</v>
      </c>
      <c r="O9" s="59">
        <f>COUNTIF('Data Entry for PO &amp; PSO'!$O$7:$O$30,"&gt;4")</f>
        <v>21</v>
      </c>
      <c r="P9" s="59">
        <f>COUNTIF('Data Entry for PO &amp; PSO'!$P$7:$P$30,"&gt;4")</f>
        <v>24</v>
      </c>
      <c r="Q9" s="59">
        <f>COUNTIF('Data Entry for PO &amp; PSO'!$Q$7:$Q$30,"&gt;4")</f>
        <v>22</v>
      </c>
      <c r="R9" s="59">
        <f>COUNTIF('Data Entry for PO &amp; PSO'!$R$7:$R$30,"&gt;4")</f>
        <v>23</v>
      </c>
      <c r="S9" s="60">
        <f>COUNTIF('Data Entry for PO &amp; PSO'!$S$7:$S$30,"&gt;4")</f>
        <v>21</v>
      </c>
      <c r="T9" s="60">
        <f>COUNTIF('Data Entry for PO &amp; PSO'!$T$7:$T$30,"&gt;4")</f>
        <v>21</v>
      </c>
      <c r="U9" s="60">
        <f>COUNTIF('Data Entry for PO &amp; PSO'!$U$7:$U$30,"&gt;4")</f>
        <v>21</v>
      </c>
      <c r="V9" s="60">
        <f>COUNTIF('Data Entry for PO &amp; PSO'!$V$7:$V$30,"&gt;4")</f>
        <v>23</v>
      </c>
      <c r="W9" s="60">
        <f>COUNTIF('Data Entry for PO &amp; PSO'!$W$7:$W$30,"&gt;4")</f>
        <v>23</v>
      </c>
      <c r="X9" s="62">
        <f>COUNTIF('Data Entry for PO &amp; PSO'!$X$7:$X$30,"&gt;4")</f>
        <v>21</v>
      </c>
      <c r="Y9" s="62">
        <f>COUNTIF('Data Entry for PO &amp; PSO'!$Y$7:$Y$30,"&gt;4")</f>
        <v>22</v>
      </c>
      <c r="Z9" s="62">
        <f>COUNTIF('Data Entry for PO &amp; PSO'!$Z$7:$Z$30,"&gt;4")</f>
        <v>21</v>
      </c>
      <c r="AA9" s="62">
        <f>COUNTIF('Data Entry for PO &amp; PSO'!$AA$7:$AA$30,"&gt;4")</f>
        <v>22</v>
      </c>
      <c r="AB9" s="62">
        <f>COUNTIF('Data Entry for PO &amp; PSO'!$AB$7:$AB$30,"&gt;4")</f>
        <v>23</v>
      </c>
      <c r="AC9" s="60">
        <f>COUNTIF('Data Entry for PO &amp; PSO'!$AC$7:$AC$30,"&gt;4")</f>
        <v>21</v>
      </c>
      <c r="AD9" s="60">
        <f>COUNTIF('Data Entry for PO &amp; PSO'!$AD$7:$AD$30,"&gt;4")</f>
        <v>23</v>
      </c>
      <c r="AE9" s="60">
        <f>COUNTIF('Data Entry for PO &amp; PSO'!$AE$7:$AE$30,"&gt;4")</f>
        <v>22</v>
      </c>
      <c r="AF9" s="60">
        <f>COUNTIF('Data Entry for PO &amp; PSO'!$AF$7:$AF$30,"&gt;4")</f>
        <v>24</v>
      </c>
      <c r="AG9" s="60">
        <f>COUNTIF('Data Entry for PO &amp; PSO'!$AG$7:$AG$30,"&gt;4")</f>
        <v>23</v>
      </c>
      <c r="AH9" s="62">
        <f>COUNTIF('Data Entry for PO &amp; PSO'!$AH$7:$AH$30,"&gt;4")</f>
        <v>22</v>
      </c>
      <c r="AI9" s="62">
        <f>COUNTIF('Data Entry for PO &amp; PSO'!$AI$7:$AI$30,"&gt;4")</f>
        <v>22</v>
      </c>
      <c r="AJ9" s="62">
        <f>COUNTIF('Data Entry for PO &amp; PSO'!$AJ$7:$AJ$30,"&gt;4")</f>
        <v>23</v>
      </c>
      <c r="AK9" s="62">
        <f>COUNTIF('Data Entry for PO &amp; PSO'!$AK$7:$AK$30,"&gt;4")</f>
        <v>23</v>
      </c>
      <c r="AL9" s="62">
        <f>COUNTIF('Data Entry for PO &amp; PSO'!$AL$7:$AL$30,"&gt;4")</f>
        <v>23</v>
      </c>
      <c r="AM9" s="60">
        <f>COUNTIF('Data Entry for PO &amp; PSO'!$AM$7:$AM$30,"&gt;4")</f>
        <v>23</v>
      </c>
      <c r="AN9" s="60">
        <f>COUNTIF('Data Entry for PO &amp; PSO'!$AN$7:$AN$30,"&gt;4")</f>
        <v>23</v>
      </c>
      <c r="AO9" s="60">
        <f>COUNTIF('Data Entry for PO &amp; PSO'!$AO$7:$AO$30,"&gt;4")</f>
        <v>22</v>
      </c>
      <c r="AP9" s="60">
        <f>COUNTIF('Data Entry for PO &amp; PSO'!$AP$7:$AP$30,"&gt;4")</f>
        <v>22</v>
      </c>
      <c r="AQ9" s="60">
        <f>COUNTIF('Data Entry for PO &amp; PSO'!$AQ$7:$AQ$30,"&gt;4")</f>
        <v>22</v>
      </c>
      <c r="AR9" s="62">
        <f>COUNTIF('Data Entry for PO &amp; PSO'!$AR$7:$AR$30,"&gt;4")</f>
        <v>0</v>
      </c>
      <c r="AS9" s="62">
        <f>COUNTIF('Data Entry for PO &amp; PSO'!$AS$7:$AS$30,"&gt;4")</f>
        <v>0</v>
      </c>
      <c r="AT9" s="62">
        <f>COUNTIF('Data Entry for PO &amp; PSO'!$AT$7:$AT$30,"&gt;4")</f>
        <v>0</v>
      </c>
      <c r="AU9" s="62">
        <f>COUNTIF('Data Entry for PO &amp; PSO'!$AU$7:$AU$30,"&gt;4")</f>
        <v>0</v>
      </c>
      <c r="AV9" s="62">
        <f>COUNTIF('Data Entry for PO &amp; PSO'!$AV$7:$AV$30,"&gt;4")</f>
        <v>0</v>
      </c>
      <c r="AW9" s="62">
        <f>COUNTIF('Data Entry for PO &amp; PSO'!$AW$7:$AW$30,"&gt;4")</f>
        <v>0</v>
      </c>
      <c r="AX9" s="62">
        <f>COUNTIF('Data Entry for PO &amp; PSO'!$AX$7:$AX$30,"&gt;4")</f>
        <v>0</v>
      </c>
      <c r="AY9" s="62">
        <f>COUNTIF('Data Entry for PO &amp; PSO'!$AY$7:$AY$30,"&gt;4")</f>
        <v>0</v>
      </c>
      <c r="AZ9" s="62">
        <f>COUNTIF('Data Entry for PO &amp; PSO'!$AZ$7:$AZ$30,"&gt;4")</f>
        <v>0</v>
      </c>
      <c r="BA9" s="62">
        <f>COUNTIF('Data Entry for PO &amp; PSO'!$BA$7:$BA$30,"&gt;4")</f>
        <v>0</v>
      </c>
      <c r="BB9" s="62">
        <f>COUNTIF('Data Entry for PO &amp; PSO'!$B$7:$B$30,"&gt;4")</f>
        <v>0</v>
      </c>
      <c r="BC9" s="62">
        <f>COUNTIF('Data Entry for PO &amp; PSO'!$BC$7:$BC$30,"&gt;4")</f>
        <v>0</v>
      </c>
      <c r="BD9" s="62">
        <f>COUNTIF('Data Entry for PO &amp; PSO'!$BD$7:$BD$30,"&gt;4")</f>
        <v>0</v>
      </c>
      <c r="BE9" s="62">
        <f>COUNTIF('Data Entry for PO &amp; PSO'!$BE$7:$BE$30,"&gt;4")</f>
        <v>0</v>
      </c>
      <c r="BF9" s="62">
        <f>COUNTIF('Data Entry for PO &amp; PSO'!$BF$7:$BF$30,"&gt;4")</f>
        <v>0</v>
      </c>
    </row>
    <row r="10" spans="1:58" ht="25.5" customHeight="1" x14ac:dyDescent="0.25">
      <c r="B10" s="46" t="s">
        <v>51</v>
      </c>
      <c r="C10" s="16"/>
      <c r="D10" s="63">
        <f>D9/D8*100</f>
        <v>33.333333333333329</v>
      </c>
      <c r="E10" s="63">
        <f>E9/E8*100</f>
        <v>91.666666666666657</v>
      </c>
      <c r="F10" s="63">
        <f t="shared" ref="F10:AV10" si="2">F9/F8*100</f>
        <v>87.5</v>
      </c>
      <c r="G10" s="63">
        <f t="shared" si="2"/>
        <v>87.5</v>
      </c>
      <c r="H10" s="63">
        <f t="shared" si="2"/>
        <v>87.5</v>
      </c>
      <c r="I10" s="61">
        <f t="shared" si="2"/>
        <v>91.666666666666657</v>
      </c>
      <c r="J10" s="61">
        <f t="shared" si="2"/>
        <v>91.666666666666657</v>
      </c>
      <c r="K10" s="61">
        <f t="shared" si="2"/>
        <v>91.666666666666657</v>
      </c>
      <c r="L10" s="61">
        <f t="shared" si="2"/>
        <v>100</v>
      </c>
      <c r="M10" s="61">
        <f t="shared" si="2"/>
        <v>91.666666666666657</v>
      </c>
      <c r="N10" s="70">
        <f t="shared" si="2"/>
        <v>91.666666666666657</v>
      </c>
      <c r="O10" s="70">
        <f t="shared" si="2"/>
        <v>87.5</v>
      </c>
      <c r="P10" s="70">
        <f t="shared" si="2"/>
        <v>100</v>
      </c>
      <c r="Q10" s="70">
        <f>Q9/Q8*100</f>
        <v>91.666666666666657</v>
      </c>
      <c r="R10" s="70">
        <f t="shared" si="2"/>
        <v>95.833333333333343</v>
      </c>
      <c r="S10" s="61">
        <f t="shared" si="2"/>
        <v>87.5</v>
      </c>
      <c r="T10" s="61">
        <f t="shared" si="2"/>
        <v>87.5</v>
      </c>
      <c r="U10" s="61">
        <f t="shared" si="2"/>
        <v>87.5</v>
      </c>
      <c r="V10" s="61">
        <f t="shared" si="2"/>
        <v>95.833333333333343</v>
      </c>
      <c r="W10" s="61">
        <f t="shared" si="2"/>
        <v>95.833333333333343</v>
      </c>
      <c r="X10" s="63">
        <f t="shared" si="2"/>
        <v>87.5</v>
      </c>
      <c r="Y10" s="63">
        <f t="shared" si="2"/>
        <v>91.666666666666657</v>
      </c>
      <c r="Z10" s="63">
        <f t="shared" si="2"/>
        <v>87.5</v>
      </c>
      <c r="AA10" s="63">
        <f t="shared" si="2"/>
        <v>91.666666666666657</v>
      </c>
      <c r="AB10" s="63">
        <f t="shared" si="2"/>
        <v>95.833333333333343</v>
      </c>
      <c r="AC10" s="61">
        <f t="shared" si="2"/>
        <v>87.5</v>
      </c>
      <c r="AD10" s="61">
        <f t="shared" si="2"/>
        <v>95.833333333333343</v>
      </c>
      <c r="AE10" s="61">
        <f t="shared" si="2"/>
        <v>91.666666666666657</v>
      </c>
      <c r="AF10" s="61">
        <f t="shared" si="2"/>
        <v>100</v>
      </c>
      <c r="AG10" s="61">
        <f t="shared" si="2"/>
        <v>95.833333333333343</v>
      </c>
      <c r="AH10" s="63">
        <f t="shared" si="2"/>
        <v>91.666666666666657</v>
      </c>
      <c r="AI10" s="63">
        <f t="shared" si="2"/>
        <v>91.666666666666657</v>
      </c>
      <c r="AJ10" s="63">
        <f t="shared" si="2"/>
        <v>95.833333333333343</v>
      </c>
      <c r="AK10" s="63">
        <f t="shared" si="2"/>
        <v>95.833333333333343</v>
      </c>
      <c r="AL10" s="63">
        <f t="shared" si="2"/>
        <v>95.833333333333343</v>
      </c>
      <c r="AM10" s="61">
        <f t="shared" si="2"/>
        <v>95.833333333333343</v>
      </c>
      <c r="AN10" s="61">
        <f t="shared" si="2"/>
        <v>95.833333333333343</v>
      </c>
      <c r="AO10" s="61">
        <f t="shared" si="2"/>
        <v>91.666666666666657</v>
      </c>
      <c r="AP10" s="61">
        <f t="shared" si="2"/>
        <v>91.666666666666657</v>
      </c>
      <c r="AQ10" s="61">
        <f t="shared" si="2"/>
        <v>91.666666666666657</v>
      </c>
      <c r="AR10" s="63" t="e">
        <f t="shared" si="2"/>
        <v>#DIV/0!</v>
      </c>
      <c r="AS10" s="63" t="e">
        <f t="shared" si="2"/>
        <v>#DIV/0!</v>
      </c>
      <c r="AT10" s="63" t="e">
        <f t="shared" si="2"/>
        <v>#DIV/0!</v>
      </c>
      <c r="AU10" s="63" t="e">
        <f t="shared" si="2"/>
        <v>#DIV/0!</v>
      </c>
      <c r="AV10" s="63" t="e">
        <f t="shared" si="2"/>
        <v>#DIV/0!</v>
      </c>
      <c r="AW10" s="63" t="e">
        <f t="shared" ref="AW10:BF10" si="3">AW9/AW8*100</f>
        <v>#DIV/0!</v>
      </c>
      <c r="AX10" s="63" t="e">
        <f t="shared" si="3"/>
        <v>#DIV/0!</v>
      </c>
      <c r="AY10" s="63" t="e">
        <f t="shared" si="3"/>
        <v>#DIV/0!</v>
      </c>
      <c r="AZ10" s="63" t="e">
        <f t="shared" si="3"/>
        <v>#DIV/0!</v>
      </c>
      <c r="BA10" s="63" t="e">
        <f t="shared" si="3"/>
        <v>#DIV/0!</v>
      </c>
      <c r="BB10" s="63" t="e">
        <f t="shared" si="3"/>
        <v>#DIV/0!</v>
      </c>
      <c r="BC10" s="63" t="e">
        <f t="shared" si="3"/>
        <v>#DIV/0!</v>
      </c>
      <c r="BD10" s="63" t="e">
        <f t="shared" si="3"/>
        <v>#DIV/0!</v>
      </c>
      <c r="BE10" s="63" t="e">
        <f t="shared" si="3"/>
        <v>#DIV/0!</v>
      </c>
      <c r="BF10" s="63" t="e">
        <f t="shared" si="3"/>
        <v>#DIV/0!</v>
      </c>
    </row>
    <row r="11" spans="1:58" ht="24.75" customHeight="1" x14ac:dyDescent="0.25">
      <c r="B11" s="57" t="s">
        <v>43</v>
      </c>
      <c r="C11" s="58"/>
      <c r="D11" s="182">
        <f>SUM(D10:H10)/5</f>
        <v>77.5</v>
      </c>
      <c r="E11" s="183"/>
      <c r="F11" s="183"/>
      <c r="G11" s="183"/>
      <c r="H11" s="184"/>
      <c r="I11" s="185">
        <f>SUM(I10:M10)/5</f>
        <v>93.333333333333329</v>
      </c>
      <c r="J11" s="186"/>
      <c r="K11" s="186"/>
      <c r="L11" s="186"/>
      <c r="M11" s="187"/>
      <c r="N11" s="188">
        <f t="shared" ref="N11" si="4">SUM(N10:R10)/5</f>
        <v>93.333333333333329</v>
      </c>
      <c r="O11" s="189"/>
      <c r="P11" s="189"/>
      <c r="Q11" s="189"/>
      <c r="R11" s="190"/>
      <c r="S11" s="185">
        <f t="shared" ref="S11" si="5">SUM(S10:W10)/5</f>
        <v>90.833333333333343</v>
      </c>
      <c r="T11" s="186"/>
      <c r="U11" s="186"/>
      <c r="V11" s="186"/>
      <c r="W11" s="187"/>
      <c r="X11" s="182">
        <f t="shared" ref="X11" si="6">SUM(X10:AB10)/5</f>
        <v>90.833333333333329</v>
      </c>
      <c r="Y11" s="183"/>
      <c r="Z11" s="183"/>
      <c r="AA11" s="183"/>
      <c r="AB11" s="184"/>
      <c r="AC11" s="185">
        <f t="shared" ref="AC11" si="7">SUM(AC10:AG10)/5</f>
        <v>94.166666666666671</v>
      </c>
      <c r="AD11" s="186"/>
      <c r="AE11" s="186"/>
      <c r="AF11" s="186"/>
      <c r="AG11" s="187"/>
      <c r="AH11" s="182">
        <f t="shared" ref="AH11" si="8">SUM(AH10:AL10)/5</f>
        <v>94.166666666666671</v>
      </c>
      <c r="AI11" s="183"/>
      <c r="AJ11" s="183"/>
      <c r="AK11" s="183"/>
      <c r="AL11" s="184"/>
      <c r="AM11" s="185">
        <f t="shared" ref="AM11" si="9">SUM(AM10:AQ10)/5</f>
        <v>93.333333333333329</v>
      </c>
      <c r="AN11" s="186"/>
      <c r="AO11" s="186"/>
      <c r="AP11" s="186"/>
      <c r="AQ11" s="187"/>
      <c r="AR11" s="182" t="e">
        <f t="shared" ref="AR11" si="10">SUM(AR10:AV10)/5</f>
        <v>#DIV/0!</v>
      </c>
      <c r="AS11" s="183"/>
      <c r="AT11" s="183"/>
      <c r="AU11" s="183"/>
      <c r="AV11" s="184"/>
      <c r="AW11" s="182" t="e">
        <f t="shared" ref="AW11" si="11">SUM(AW10:BA10)/5</f>
        <v>#DIV/0!</v>
      </c>
      <c r="AX11" s="183"/>
      <c r="AY11" s="183"/>
      <c r="AZ11" s="183"/>
      <c r="BA11" s="184"/>
      <c r="BB11" s="182" t="e">
        <f t="shared" ref="BB11" si="12">SUM(BB10:BF10)/5</f>
        <v>#DIV/0!</v>
      </c>
      <c r="BC11" s="183"/>
      <c r="BD11" s="183"/>
      <c r="BE11" s="183"/>
      <c r="BF11" s="184"/>
    </row>
    <row r="12" spans="1:58" ht="26.25" customHeight="1" x14ac:dyDescent="0.25">
      <c r="B12" s="24" t="s">
        <v>7</v>
      </c>
      <c r="C12" s="48"/>
      <c r="D12" s="170" t="str">
        <f>IF(D11&gt;=69.99,"Level 3",IF(D11&gt;=59.99,"Level 2",IF(D11&gt;=39.99,"Level 1")))</f>
        <v>Level 3</v>
      </c>
      <c r="E12" s="171"/>
      <c r="F12" s="171"/>
      <c r="G12" s="171"/>
      <c r="H12" s="172"/>
      <c r="I12" s="179" t="str">
        <f t="shared" ref="I12" si="13">IF(I11&gt;=69.99,"Level 3",IF(I11&gt;=59.99,"Level 2",IF(I11&gt;=39.99,"Level 1")))</f>
        <v>Level 3</v>
      </c>
      <c r="J12" s="180"/>
      <c r="K12" s="180"/>
      <c r="L12" s="180"/>
      <c r="M12" s="181"/>
      <c r="N12" s="191" t="str">
        <f t="shared" ref="N12" si="14">IF(N11&gt;=69.99,"Level 3",IF(N11&gt;=59.99,"Level 2",IF(N11&gt;=39.99,"Level 1")))</f>
        <v>Level 3</v>
      </c>
      <c r="O12" s="192"/>
      <c r="P12" s="192"/>
      <c r="Q12" s="192"/>
      <c r="R12" s="193"/>
      <c r="S12" s="179" t="str">
        <f t="shared" ref="S12" si="15">IF(S11&gt;=69.99,"Level 3",IF(S11&gt;=59.99,"Level 2",IF(S11&gt;=39.99,"Level 1")))</f>
        <v>Level 3</v>
      </c>
      <c r="T12" s="180"/>
      <c r="U12" s="180"/>
      <c r="V12" s="180"/>
      <c r="W12" s="181"/>
      <c r="X12" s="170" t="str">
        <f t="shared" ref="X12:AR12" si="16">IF(X11&gt;=69.99,"Level 3",IF(X11&gt;=59.99,"Level 2",IF(X11&gt;=39.99,"Level 1")))</f>
        <v>Level 3</v>
      </c>
      <c r="Y12" s="171"/>
      <c r="Z12" s="171"/>
      <c r="AA12" s="171"/>
      <c r="AB12" s="172"/>
      <c r="AC12" s="179" t="str">
        <f t="shared" si="16"/>
        <v>Level 3</v>
      </c>
      <c r="AD12" s="180"/>
      <c r="AE12" s="180"/>
      <c r="AF12" s="180"/>
      <c r="AG12" s="181"/>
      <c r="AH12" s="170" t="str">
        <f t="shared" si="16"/>
        <v>Level 3</v>
      </c>
      <c r="AI12" s="171"/>
      <c r="AJ12" s="171"/>
      <c r="AK12" s="171"/>
      <c r="AL12" s="172"/>
      <c r="AM12" s="179" t="str">
        <f t="shared" si="16"/>
        <v>Level 3</v>
      </c>
      <c r="AN12" s="180"/>
      <c r="AO12" s="180"/>
      <c r="AP12" s="180"/>
      <c r="AQ12" s="181"/>
      <c r="AR12" s="170" t="e">
        <f t="shared" si="16"/>
        <v>#DIV/0!</v>
      </c>
      <c r="AS12" s="171"/>
      <c r="AT12" s="171"/>
      <c r="AU12" s="171"/>
      <c r="AV12" s="172"/>
      <c r="AW12" s="170" t="e">
        <f t="shared" ref="AW12" si="17">IF(AW11&gt;=69.99,"Level 3",IF(AW11&gt;=59.99,"Level 2",IF(AW11&gt;=39.99,"Level 1")))</f>
        <v>#DIV/0!</v>
      </c>
      <c r="AX12" s="171"/>
      <c r="AY12" s="171"/>
      <c r="AZ12" s="171"/>
      <c r="BA12" s="172"/>
      <c r="BB12" s="170" t="e">
        <f t="shared" ref="BB12" si="18">IF(BB11&gt;=69.99,"Level 3",IF(BB11&gt;=59.99,"Level 2",IF(BB11&gt;=39.99,"Level 1")))</f>
        <v>#DIV/0!</v>
      </c>
      <c r="BC12" s="171"/>
      <c r="BD12" s="171"/>
      <c r="BE12" s="171"/>
      <c r="BF12" s="172"/>
    </row>
    <row r="15" spans="1:58" ht="24" customHeight="1" x14ac:dyDescent="0.25"/>
    <row r="16" spans="1:58" ht="24" customHeight="1" x14ac:dyDescent="0.25">
      <c r="E16" s="203" t="s">
        <v>9</v>
      </c>
      <c r="F16" s="204"/>
      <c r="G16" s="44" t="s">
        <v>45</v>
      </c>
      <c r="H16" s="52" t="s">
        <v>36</v>
      </c>
      <c r="I16" s="41" t="s">
        <v>44</v>
      </c>
      <c r="AX16" s="30" t="s">
        <v>25</v>
      </c>
      <c r="AY16" s="45" t="s">
        <v>47</v>
      </c>
      <c r="AZ16" s="45" t="s">
        <v>26</v>
      </c>
    </row>
    <row r="17" spans="5:52" ht="24" customHeight="1" x14ac:dyDescent="0.25">
      <c r="E17" s="205"/>
      <c r="F17" s="206"/>
      <c r="G17" s="25" t="s">
        <v>5</v>
      </c>
      <c r="H17" s="67">
        <f>D11</f>
        <v>77.5</v>
      </c>
      <c r="I17" s="15" t="str">
        <f>IF(D11&gt;=69.99,"3",IF(D11&gt;=59.99,"2",IF(D11&gt;=39.99,"1")))</f>
        <v>3</v>
      </c>
      <c r="AX17" s="23" t="s">
        <v>22</v>
      </c>
      <c r="AY17" s="8">
        <v>1</v>
      </c>
      <c r="AZ17" s="30" t="s">
        <v>27</v>
      </c>
    </row>
    <row r="18" spans="5:52" ht="24" customHeight="1" x14ac:dyDescent="0.25">
      <c r="E18" s="205"/>
      <c r="F18" s="206"/>
      <c r="G18" s="11" t="s">
        <v>6</v>
      </c>
      <c r="H18" s="67">
        <f>I11</f>
        <v>93.333333333333329</v>
      </c>
      <c r="I18" s="15" t="str">
        <f>IF(I11&gt;=69.99,"3",IF(I11&gt;=59.99,"2",IF(I11&gt;=39.99,"1")))</f>
        <v>3</v>
      </c>
      <c r="AB18" s="69"/>
      <c r="AX18" s="23" t="s">
        <v>23</v>
      </c>
      <c r="AY18" s="8">
        <v>2</v>
      </c>
      <c r="AZ18" s="30" t="s">
        <v>28</v>
      </c>
    </row>
    <row r="19" spans="5:52" ht="24" customHeight="1" x14ac:dyDescent="0.25">
      <c r="E19" s="205"/>
      <c r="F19" s="206"/>
      <c r="G19" s="26" t="s">
        <v>10</v>
      </c>
      <c r="H19" s="67">
        <f>N11</f>
        <v>93.333333333333329</v>
      </c>
      <c r="I19" s="15" t="str">
        <f>IF(N11&gt;=69.99,"3",IF(N11&gt;=59.99,"2",IF(N11&gt;=39.99,"1")))</f>
        <v>3</v>
      </c>
      <c r="AX19" s="23" t="s">
        <v>24</v>
      </c>
      <c r="AY19" s="8">
        <v>3</v>
      </c>
      <c r="AZ19" s="30" t="s">
        <v>29</v>
      </c>
    </row>
    <row r="20" spans="5:52" ht="24" customHeight="1" x14ac:dyDescent="0.25">
      <c r="E20" s="205"/>
      <c r="F20" s="206"/>
      <c r="G20" s="27" t="s">
        <v>11</v>
      </c>
      <c r="H20" s="67">
        <f>S11</f>
        <v>90.833333333333343</v>
      </c>
      <c r="I20" s="15" t="str">
        <f>IF(S11&gt;=69.99,"3",IF(S11&gt;=59.99,"2",IF(S11&gt;=39.99,"1")))</f>
        <v>3</v>
      </c>
    </row>
    <row r="21" spans="5:52" ht="24" customHeight="1" x14ac:dyDescent="0.25">
      <c r="E21" s="205"/>
      <c r="F21" s="206"/>
      <c r="G21" s="28" t="s">
        <v>12</v>
      </c>
      <c r="H21" s="67">
        <f>X11</f>
        <v>90.833333333333329</v>
      </c>
      <c r="I21" s="15" t="str">
        <f>IF(X11&gt;=69.99,"3",IF(X11&gt;=59.99,"2",IF(X11&gt;=39.99,"1")))</f>
        <v>3</v>
      </c>
    </row>
    <row r="22" spans="5:52" ht="24" customHeight="1" x14ac:dyDescent="0.25">
      <c r="E22" s="205"/>
      <c r="F22" s="206"/>
      <c r="G22" s="25" t="s">
        <v>14</v>
      </c>
      <c r="H22" s="67">
        <f>AC11</f>
        <v>94.166666666666671</v>
      </c>
      <c r="I22" s="15" t="str">
        <f>IF(AC11&gt;=69.99,"3",IF(AC11&gt;=59.99,"2",IF(AC11&gt;=39.99,"1")))</f>
        <v>3</v>
      </c>
    </row>
    <row r="23" spans="5:52" ht="24" customHeight="1" x14ac:dyDescent="0.25">
      <c r="E23" s="205"/>
      <c r="F23" s="206"/>
      <c r="G23" s="25" t="s">
        <v>56</v>
      </c>
      <c r="H23" s="67">
        <f>AH11</f>
        <v>94.166666666666671</v>
      </c>
      <c r="I23" s="15" t="str">
        <f>IF(AH11&gt;=69.99,"3",IF(AH11&gt;=59.99,"2",IF(AH11&gt;=39.99,"1")))</f>
        <v>3</v>
      </c>
    </row>
    <row r="24" spans="5:52" ht="24" customHeight="1" x14ac:dyDescent="0.25">
      <c r="E24" s="205"/>
      <c r="F24" s="206"/>
      <c r="G24" s="11" t="s">
        <v>57</v>
      </c>
      <c r="H24" s="67">
        <f>AM11</f>
        <v>93.333333333333329</v>
      </c>
      <c r="I24" s="15" t="str">
        <f>IF(AM11&gt;=69.99,"3",IF(AM11&gt;=59.99,"2",IF(AM11&gt;=39.99,"1")))</f>
        <v>3</v>
      </c>
    </row>
    <row r="25" spans="5:52" ht="16.5" x14ac:dyDescent="0.25">
      <c r="E25" s="205"/>
      <c r="F25" s="206"/>
      <c r="G25" s="26" t="s">
        <v>58</v>
      </c>
      <c r="H25" s="67" t="e">
        <f>AR11</f>
        <v>#DIV/0!</v>
      </c>
      <c r="I25" s="15" t="e">
        <f>IF(AR11&gt;=69.99,"3",IF(AR11&gt;=P2359.99,"2",IF(AR11&gt;=39.99,"1")))</f>
        <v>#DIV/0!</v>
      </c>
    </row>
    <row r="26" spans="5:52" ht="16.5" x14ac:dyDescent="0.25">
      <c r="E26" s="205"/>
      <c r="F26" s="206"/>
      <c r="G26" s="26" t="s">
        <v>68</v>
      </c>
      <c r="H26" s="67" t="e">
        <f>AW11</f>
        <v>#DIV/0!</v>
      </c>
      <c r="I26" s="15" t="e">
        <f>IF(AW11&gt;=69.99,"3",IF(AW11&gt;=P2359.99,"2",IF(AW11&gt;=39.99,"1")))</f>
        <v>#DIV/0!</v>
      </c>
    </row>
    <row r="27" spans="5:52" ht="16.5" x14ac:dyDescent="0.25">
      <c r="E27" s="205"/>
      <c r="F27" s="206"/>
      <c r="G27" s="26" t="s">
        <v>69</v>
      </c>
      <c r="H27" s="67" t="e">
        <f>BB11</f>
        <v>#DIV/0!</v>
      </c>
      <c r="I27" s="15" t="e">
        <f>IF(BB11&gt;=69.99,"3",IF(BB11&gt;=P2359.99,"2",IF(BB11&gt;=39.99,"1")))</f>
        <v>#DIV/0!</v>
      </c>
    </row>
  </sheetData>
  <mergeCells count="94">
    <mergeCell ref="A1:BF1"/>
    <mergeCell ref="E16:F27"/>
    <mergeCell ref="BD2:BD3"/>
    <mergeCell ref="BE2:BE3"/>
    <mergeCell ref="BF2:BF3"/>
    <mergeCell ref="BB4:BF4"/>
    <mergeCell ref="BB11:BF11"/>
    <mergeCell ref="AW4:BA4"/>
    <mergeCell ref="AW11:BA11"/>
    <mergeCell ref="AW12:BA12"/>
    <mergeCell ref="BB2:BB3"/>
    <mergeCell ref="BC2:BC3"/>
    <mergeCell ref="BB12:BF12"/>
    <mergeCell ref="AW2:AW3"/>
    <mergeCell ref="AX2:AX3"/>
    <mergeCell ref="AY2:AY3"/>
    <mergeCell ref="AZ2:AZ3"/>
    <mergeCell ref="BA2:BA3"/>
    <mergeCell ref="AI2:AI3"/>
    <mergeCell ref="AJ2:AJ3"/>
    <mergeCell ref="AK2:AK3"/>
    <mergeCell ref="AL2:AL3"/>
    <mergeCell ref="AD2:AD3"/>
    <mergeCell ref="AE2:AE3"/>
    <mergeCell ref="AF2:AF3"/>
    <mergeCell ref="AG2:AG3"/>
    <mergeCell ref="AH2:AH3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X2:X3"/>
    <mergeCell ref="U2:U3"/>
    <mergeCell ref="V2:V3"/>
    <mergeCell ref="W2:W3"/>
    <mergeCell ref="L2:L3"/>
    <mergeCell ref="M2:M3"/>
    <mergeCell ref="N2:N3"/>
    <mergeCell ref="O2:O3"/>
    <mergeCell ref="P2:P3"/>
    <mergeCell ref="Q2:Q3"/>
    <mergeCell ref="Y2:Y3"/>
    <mergeCell ref="Z2:Z3"/>
    <mergeCell ref="AA2:AA3"/>
    <mergeCell ref="AB2:AB3"/>
    <mergeCell ref="AC2:AC3"/>
    <mergeCell ref="AM4:AQ4"/>
    <mergeCell ref="AR4:AV4"/>
    <mergeCell ref="A3:C3"/>
    <mergeCell ref="AS2:AS3"/>
    <mergeCell ref="AT2:AT3"/>
    <mergeCell ref="AU2:AU3"/>
    <mergeCell ref="AV2:AV3"/>
    <mergeCell ref="AM2:AM3"/>
    <mergeCell ref="AN2:AN3"/>
    <mergeCell ref="AO2:AO3"/>
    <mergeCell ref="AP2:AP3"/>
    <mergeCell ref="AQ2:AQ3"/>
    <mergeCell ref="AR2:AR3"/>
    <mergeCell ref="R2:R3"/>
    <mergeCell ref="S2:S3"/>
    <mergeCell ref="T2:T3"/>
    <mergeCell ref="A4:A6"/>
    <mergeCell ref="B4:B6"/>
    <mergeCell ref="D4:H4"/>
    <mergeCell ref="I4:M4"/>
    <mergeCell ref="N4:R4"/>
    <mergeCell ref="AM12:AQ12"/>
    <mergeCell ref="AR12:AV12"/>
    <mergeCell ref="AR11:AV11"/>
    <mergeCell ref="D11:H11"/>
    <mergeCell ref="I11:M11"/>
    <mergeCell ref="N11:R11"/>
    <mergeCell ref="S11:W11"/>
    <mergeCell ref="AM11:AQ11"/>
    <mergeCell ref="D12:H12"/>
    <mergeCell ref="I12:M12"/>
    <mergeCell ref="N12:R12"/>
    <mergeCell ref="S12:W12"/>
    <mergeCell ref="X12:AB12"/>
    <mergeCell ref="AC11:AG11"/>
    <mergeCell ref="AC12:AG12"/>
    <mergeCell ref="AH11:AL11"/>
    <mergeCell ref="AH12:AL12"/>
    <mergeCell ref="S4:W4"/>
    <mergeCell ref="X4:AB4"/>
    <mergeCell ref="AC4:AG4"/>
    <mergeCell ref="AH4:AL4"/>
    <mergeCell ref="X11:A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1"/>
  <sheetViews>
    <sheetView tabSelected="1" zoomScale="80" zoomScaleNormal="80" workbookViewId="0">
      <selection activeCell="O14" sqref="O14"/>
    </sheetView>
  </sheetViews>
  <sheetFormatPr defaultColWidth="9.140625" defaultRowHeight="16.5" x14ac:dyDescent="0.3"/>
  <cols>
    <col min="1" max="1" width="9.140625" style="18"/>
    <col min="2" max="2" width="32.42578125" style="18" customWidth="1"/>
    <col min="3" max="3" width="11.42578125" style="18" customWidth="1"/>
    <col min="4" max="4" width="13.140625" style="18" bestFit="1" customWidth="1"/>
    <col min="5" max="5" width="14.140625" style="18" customWidth="1"/>
    <col min="6" max="6" width="16.140625" style="18" customWidth="1"/>
    <col min="7" max="8" width="9.140625" style="18"/>
    <col min="9" max="9" width="27.42578125" style="18" customWidth="1"/>
    <col min="10" max="10" width="23.42578125" style="18" customWidth="1"/>
    <col min="11" max="11" width="27.85546875" style="18" customWidth="1"/>
    <col min="12" max="16384" width="9.140625" style="18"/>
  </cols>
  <sheetData>
    <row r="1" spans="2:11" ht="30.75" customHeight="1" x14ac:dyDescent="0.3">
      <c r="B1" s="213" t="s">
        <v>60</v>
      </c>
      <c r="C1" s="213"/>
      <c r="D1" s="213"/>
      <c r="E1" s="213"/>
      <c r="F1" s="213"/>
    </row>
    <row r="2" spans="2:11" ht="34.5" customHeight="1" x14ac:dyDescent="0.35">
      <c r="B2" s="216" t="s">
        <v>18</v>
      </c>
      <c r="C2" s="217"/>
      <c r="D2" s="217"/>
      <c r="E2" s="218" t="s">
        <v>21</v>
      </c>
      <c r="F2" s="218"/>
      <c r="I2" s="93" t="s">
        <v>131</v>
      </c>
    </row>
    <row r="3" spans="2:11" ht="24" customHeight="1" x14ac:dyDescent="0.3">
      <c r="B3" s="50"/>
      <c r="C3" s="50" t="s">
        <v>15</v>
      </c>
      <c r="D3" s="50" t="s">
        <v>16</v>
      </c>
      <c r="E3" s="20" t="s">
        <v>2</v>
      </c>
      <c r="F3" s="20" t="s">
        <v>13</v>
      </c>
    </row>
    <row r="4" spans="2:11" ht="22.5" customHeight="1" x14ac:dyDescent="0.3">
      <c r="B4" s="65" t="s">
        <v>5</v>
      </c>
      <c r="C4" s="11" t="str">
        <f>IF('CO Attainment Analysis'!G16&gt;=69.99,"3",IF('CO Attainment Analysis'!G16&gt;=59.99,"2",IF('CO Attainment Analysis'!G16&gt;=39.99,"1")))</f>
        <v>3</v>
      </c>
      <c r="D4" s="51" t="str">
        <f>IF('CO Attainment Analysis'!I16&gt;=69.99,"3",IF('CO Attainment Analysis'!I16&gt;=59.99,"2",IF('CO Attainment Analysis'!I16&gt;=39.99,"1")))</f>
        <v>1</v>
      </c>
      <c r="E4" s="19" t="s">
        <v>5</v>
      </c>
      <c r="F4" s="20" t="str">
        <f>IF('PO &amp; PSO Attainment Analysis'!H17&gt;=69.99,"3",IF('PO &amp; PSO Attainment Analysis'!H17&gt;=59.99,"2",IF('PO &amp; PSO Attainment Analysis'!H17,39.99,"1")))</f>
        <v>3</v>
      </c>
      <c r="I4" s="30" t="s">
        <v>25</v>
      </c>
      <c r="J4" s="30" t="s">
        <v>30</v>
      </c>
      <c r="K4" s="47" t="s">
        <v>46</v>
      </c>
    </row>
    <row r="5" spans="2:11" ht="22.5" customHeight="1" x14ac:dyDescent="0.3">
      <c r="B5" s="65" t="s">
        <v>6</v>
      </c>
      <c r="C5" s="11" t="str">
        <f>IF('CO Attainment Analysis'!G17&gt;=69.99,"3",IF('CO Attainment Analysis'!G17&gt;=59.99,"2",IF('CO Attainment Analysis'!G17&gt;=39.99,"1")))</f>
        <v>3</v>
      </c>
      <c r="D5" s="51" t="str">
        <f>IF('CO Attainment Analysis'!I17&gt;=69.99,"3",IF('CO Attainment Analysis'!I17&gt;=59.99,"2",IF('CO Attainment Analysis'!I17&gt;=39.99,"1")))</f>
        <v>1</v>
      </c>
      <c r="E5" s="19" t="s">
        <v>6</v>
      </c>
      <c r="F5" s="20" t="str">
        <f>IF('PO &amp; PSO Attainment Analysis'!H18&gt;=69.99,"3",IF('PO &amp; PSO Attainment Analysis'!H18&gt;=59.99,"2",IF('PO &amp; PSO Attainment Analysis'!H18,39.99,"1")))</f>
        <v>3</v>
      </c>
      <c r="I5" s="23" t="s">
        <v>22</v>
      </c>
      <c r="J5" s="8">
        <v>1</v>
      </c>
      <c r="K5" s="214">
        <f>C21</f>
        <v>2.1309090909090904</v>
      </c>
    </row>
    <row r="6" spans="2:11" ht="22.5" customHeight="1" x14ac:dyDescent="0.3">
      <c r="B6" s="65" t="s">
        <v>10</v>
      </c>
      <c r="C6" s="11" t="str">
        <f>IF('CO Attainment Analysis'!G18&gt;=69.99,"3",IF('CO Attainment Analysis'!G18&gt;=59.99,"2",IF('CO Attainment Analysis'!G18&gt;=39.99,"1")))</f>
        <v>3</v>
      </c>
      <c r="D6" s="51" t="str">
        <f>IF('CO Attainment Analysis'!I18&gt;=69.99,"3",IF('CO Attainment Analysis'!I18&gt;=59.99,"2",IF('CO Attainment Analysis'!I18&gt;=39.99,"1")))</f>
        <v>2</v>
      </c>
      <c r="E6" s="19" t="s">
        <v>10</v>
      </c>
      <c r="F6" s="20" t="str">
        <f>IF('PO &amp; PSO Attainment Analysis'!H19&gt;=69.99,"3",IF('PO &amp; PSO Attainment Analysis'!H19&gt;=59.99,"2",IF('PO &amp; PSO Attainment Analysis'!H19,39.99,"1")))</f>
        <v>3</v>
      </c>
      <c r="I6" s="23" t="s">
        <v>23</v>
      </c>
      <c r="J6" s="8">
        <v>2</v>
      </c>
      <c r="K6" s="215"/>
    </row>
    <row r="7" spans="2:11" ht="22.5" customHeight="1" x14ac:dyDescent="0.3">
      <c r="B7" s="65" t="s">
        <v>11</v>
      </c>
      <c r="C7" s="11" t="str">
        <f>IF('CO Attainment Analysis'!G19&gt;=69.99,"3",IF('CO Attainment Analysis'!G19&gt;=59.99,"2",IF('CO Attainment Analysis'!G19&gt;=39.99,"1")))</f>
        <v>3</v>
      </c>
      <c r="D7" s="51" t="str">
        <f>IF('CO Attainment Analysis'!I19&gt;=69.99,"3",IF('CO Attainment Analysis'!I19&gt;=59.99,"2",IF('CO Attainment Analysis'!I19&gt;=39.99,"1")))</f>
        <v>1</v>
      </c>
      <c r="E7" s="19" t="s">
        <v>11</v>
      </c>
      <c r="F7" s="20" t="str">
        <f>IF('PO &amp; PSO Attainment Analysis'!H20&gt;=69.99,"3",IF('PO &amp; PSO Attainment Analysis'!H20&gt;=59.99,"2",IF('PO &amp; PSO Attainment Analysis'!H20,39.99,"1")))</f>
        <v>3</v>
      </c>
      <c r="I7" s="23" t="s">
        <v>24</v>
      </c>
      <c r="J7" s="8">
        <v>3</v>
      </c>
      <c r="K7" s="215"/>
    </row>
    <row r="8" spans="2:11" ht="22.5" customHeight="1" x14ac:dyDescent="0.3">
      <c r="B8" s="65" t="s">
        <v>12</v>
      </c>
      <c r="C8" s="11" t="str">
        <f>IF('CO Attainment Analysis'!G20&gt;=69.99,"3",IF('CO Attainment Analysis'!G20&gt;=59.99,"2",IF('CO Attainment Analysis'!G20&gt;=39.99,"1")))</f>
        <v>3</v>
      </c>
      <c r="D8" s="51" t="str">
        <f>IF('CO Attainment Analysis'!I20&gt;=69.99,"3",IF('CO Attainment Analysis'!I20&gt;=59.99,"2",IF('CO Attainment Analysis'!I20&gt;=39.99,"1")))</f>
        <v>1</v>
      </c>
      <c r="E8" s="19" t="s">
        <v>12</v>
      </c>
      <c r="F8" s="20" t="str">
        <f>IF('PO &amp; PSO Attainment Analysis'!H21&gt;=69.99,"3",IF('PO &amp; PSO Attainment Analysis'!H21&gt;=59.99,"2",IF('PO &amp; PSO Attainment Analysis'!H21,39.99,"1")))</f>
        <v>3</v>
      </c>
      <c r="K8" s="71"/>
    </row>
    <row r="9" spans="2:11" ht="22.5" customHeight="1" x14ac:dyDescent="0.3">
      <c r="B9" s="65" t="s">
        <v>14</v>
      </c>
      <c r="C9" s="11" t="str">
        <f>IF('CO Attainment Analysis'!G21&gt;=69.99,"3",IF('CO Attainment Analysis'!G21&gt;=59.99,"2",IF('CO Attainment Analysis'!G21&gt;=39.99,"1")))</f>
        <v>3</v>
      </c>
      <c r="D9" s="51" t="str">
        <f>IF('CO Attainment Analysis'!I21&gt;=69.99,"3",IF('CO Attainment Analysis'!I21&gt;=59.99,"2",IF('CO Attainment Analysis'!I21&gt;=39.99,"1")))</f>
        <v>2</v>
      </c>
      <c r="E9" s="19" t="s">
        <v>14</v>
      </c>
      <c r="F9" s="20" t="str">
        <f>IF('PO &amp; PSO Attainment Analysis'!H22&gt;=69.99,"3",IF('PO &amp; PSO Attainment Analysis'!H22&gt;=59.99,"2",IF('PO &amp; PSO Attainment Analysis'!H22,39.99,"1")))</f>
        <v>3</v>
      </c>
      <c r="K9" s="71"/>
    </row>
    <row r="10" spans="2:11" ht="22.5" customHeight="1" x14ac:dyDescent="0.3">
      <c r="B10" s="65" t="s">
        <v>56</v>
      </c>
      <c r="C10" s="11" t="str">
        <f>IF('CO Attainment Analysis'!G22&gt;=69.99,"3",IF('CO Attainment Analysis'!G22&gt;=59.99,"2",IF('CO Attainment Analysis'!G22&gt;=39.99,"1")))</f>
        <v>3</v>
      </c>
      <c r="D10" s="51" t="str">
        <f>IF('CO Attainment Analysis'!I22&gt;=69.99,"3",IF('CO Attainment Analysis'!I22&gt;=59.99,"2",IF('CO Attainment Analysis'!I22&gt;=39.99,"1")))</f>
        <v>3</v>
      </c>
      <c r="E10" s="19" t="s">
        <v>56</v>
      </c>
      <c r="F10" s="20" t="str">
        <f>IF('PO &amp; PSO Attainment Analysis'!H23&gt;=69.99,"3",IF('PO &amp; PSO Attainment Analysis'!H23&gt;=59.99,"2",IF('PO &amp; PSO Attainment Analysis'!H23,39.99,"1")))</f>
        <v>3</v>
      </c>
      <c r="K10" s="71"/>
    </row>
    <row r="11" spans="2:11" ht="22.5" customHeight="1" x14ac:dyDescent="0.3">
      <c r="B11" s="65" t="s">
        <v>57</v>
      </c>
      <c r="C11" s="11" t="str">
        <f>IF('CO Attainment Analysis'!G23&gt;=69.99,"3",IF('CO Attainment Analysis'!G23&gt;=59.99,"2",IF('CO Attainment Analysis'!G23&gt;=39.99,"1")))</f>
        <v>3</v>
      </c>
      <c r="D11" s="51" t="str">
        <f>IF('CO Attainment Analysis'!I23&gt;=69.99,"3",IF('CO Attainment Analysis'!I23&gt;=59.99,"2",IF('CO Attainment Analysis'!I23&gt;=39.99,"1")))</f>
        <v>3</v>
      </c>
      <c r="E11" s="19" t="s">
        <v>57</v>
      </c>
      <c r="F11" s="20" t="str">
        <f>IF('PO &amp; PSO Attainment Analysis'!H24&gt;=69.99,"3",IF('PO &amp; PSO Attainment Analysis'!H24&gt;=59.99,"2",IF('PO &amp; PSO Attainment Analysis'!H24,39.99,"1")))</f>
        <v>3</v>
      </c>
    </row>
    <row r="12" spans="2:11" ht="22.5" customHeight="1" x14ac:dyDescent="0.3">
      <c r="B12" s="65" t="s">
        <v>58</v>
      </c>
      <c r="C12" s="11" t="str">
        <f>IF('CO Attainment Analysis'!G24&gt;=69.99,"3",IF('CO Attainment Analysis'!G24&gt;=59.99,"2",IF('CO Attainment Analysis'!G24&gt;=39.99,"1")))</f>
        <v>3</v>
      </c>
      <c r="D12" s="51" t="str">
        <f>IF('CO Attainment Analysis'!I24&gt;=69.99,"3",IF('CO Attainment Analysis'!I24&gt;=59.99,"2",IF('CO Attainment Analysis'!I24&gt;=39.99,"1")))</f>
        <v>3</v>
      </c>
      <c r="E12" s="19" t="s">
        <v>58</v>
      </c>
      <c r="F12" s="20">
        <v>0</v>
      </c>
    </row>
    <row r="13" spans="2:11" ht="22.5" customHeight="1" x14ac:dyDescent="0.3">
      <c r="B13" s="65" t="s">
        <v>68</v>
      </c>
      <c r="C13" s="11" t="str">
        <f>IF('CO Attainment Analysis'!G25&gt;=69.99,"3",IF('CO Attainment Analysis'!G25&gt;=59.99,"2",IF('CO Attainment Analysis'!G25&gt;=39.99,"1")))</f>
        <v>3</v>
      </c>
      <c r="D13" s="51" t="str">
        <f>IF('CO Attainment Analysis'!I25&gt;=69.99,"3",IF('CO Attainment Analysis'!I25&gt;=59.99,"2",IF('CO Attainment Analysis'!I25&gt;=39.99,"1")))</f>
        <v>1</v>
      </c>
      <c r="E13" s="19" t="s">
        <v>68</v>
      </c>
      <c r="F13" s="20">
        <v>0</v>
      </c>
    </row>
    <row r="14" spans="2:11" ht="22.5" customHeight="1" x14ac:dyDescent="0.3">
      <c r="B14" s="65" t="s">
        <v>69</v>
      </c>
      <c r="C14" s="11" t="str">
        <f>IF('CO Attainment Analysis'!G26&gt;=69.99,"3",IF('CO Attainment Analysis'!G26&gt;=59.99,"2",IF('CO Attainment Analysis'!G26&gt;=39.99,"1")))</f>
        <v>3</v>
      </c>
      <c r="D14" s="51" t="str">
        <f>IF('CO Attainment Analysis'!I26&gt;=69.99,"3",IF('CO Attainment Analysis'!I26&gt;=59.99,"2",IF('CO Attainment Analysis'!I26&gt;=39.99,"1")))</f>
        <v>1</v>
      </c>
      <c r="E14" s="19" t="s">
        <v>69</v>
      </c>
      <c r="F14" s="20">
        <v>0</v>
      </c>
    </row>
    <row r="15" spans="2:11" ht="22.5" customHeight="1" x14ac:dyDescent="0.3">
      <c r="B15" s="40" t="s">
        <v>17</v>
      </c>
      <c r="C15" s="10">
        <f>SUM(C4+C5+C6+C7+C8+C9+C10+C11+C12+C13+C14)/11</f>
        <v>3</v>
      </c>
      <c r="D15" s="10">
        <f>SUM(D4+D5+D6+D7+D8+D9+D10+D11+D12+D13+D14)/11</f>
        <v>1.7272727272727273</v>
      </c>
      <c r="E15" s="218" t="s">
        <v>19</v>
      </c>
      <c r="F15" s="219">
        <f>SUM(F4+F5+F6+F7+F8+F9+F10+F11+F12+F13+F14)/11</f>
        <v>2.1818181818181817</v>
      </c>
    </row>
    <row r="16" spans="2:11" ht="22.5" customHeight="1" x14ac:dyDescent="0.3">
      <c r="B16" s="40" t="s">
        <v>20</v>
      </c>
      <c r="C16" s="17">
        <v>0.3</v>
      </c>
      <c r="D16" s="17">
        <v>0.7</v>
      </c>
      <c r="E16" s="218"/>
      <c r="F16" s="219"/>
    </row>
    <row r="17" spans="2:6" ht="22.5" customHeight="1" x14ac:dyDescent="0.3">
      <c r="B17" s="40" t="s">
        <v>18</v>
      </c>
      <c r="C17" s="10">
        <f>30/100*C15</f>
        <v>0.89999999999999991</v>
      </c>
      <c r="D17" s="10">
        <f>70/100*D15</f>
        <v>1.209090909090909</v>
      </c>
      <c r="E17" s="218"/>
      <c r="F17" s="219"/>
    </row>
    <row r="18" spans="2:6" ht="22.5" customHeight="1" x14ac:dyDescent="0.3">
      <c r="B18" s="40" t="s">
        <v>19</v>
      </c>
      <c r="C18" s="220">
        <f>SUM(C17:D17)</f>
        <v>2.1090909090909089</v>
      </c>
      <c r="D18" s="221"/>
      <c r="E18" s="218"/>
      <c r="F18" s="219"/>
    </row>
    <row r="19" spans="2:6" ht="22.5" customHeight="1" x14ac:dyDescent="0.3">
      <c r="B19" s="66" t="s">
        <v>20</v>
      </c>
      <c r="C19" s="207">
        <v>0.7</v>
      </c>
      <c r="D19" s="211"/>
      <c r="E19" s="207">
        <v>0.3</v>
      </c>
      <c r="F19" s="208"/>
    </row>
    <row r="20" spans="2:6" ht="22.5" customHeight="1" x14ac:dyDescent="0.3">
      <c r="B20" s="66" t="s">
        <v>18</v>
      </c>
      <c r="C20" s="209">
        <f>70/100*C18</f>
        <v>1.4763636363636361</v>
      </c>
      <c r="D20" s="210"/>
      <c r="E20" s="209">
        <f>30/100*F15</f>
        <v>0.65454545454545443</v>
      </c>
      <c r="F20" s="210"/>
    </row>
    <row r="21" spans="2:6" ht="22.5" customHeight="1" x14ac:dyDescent="0.3">
      <c r="B21" s="64" t="s">
        <v>19</v>
      </c>
      <c r="C21" s="212">
        <f>SUM(C20:F20)</f>
        <v>2.1309090909090904</v>
      </c>
      <c r="D21" s="212"/>
      <c r="E21" s="212"/>
      <c r="F21" s="212"/>
    </row>
  </sheetData>
  <mergeCells count="12">
    <mergeCell ref="B1:F1"/>
    <mergeCell ref="K5:K7"/>
    <mergeCell ref="B2:D2"/>
    <mergeCell ref="E2:F2"/>
    <mergeCell ref="E15:E18"/>
    <mergeCell ref="F15:F18"/>
    <mergeCell ref="C18:D18"/>
    <mergeCell ref="E19:F19"/>
    <mergeCell ref="E20:F20"/>
    <mergeCell ref="C19:D19"/>
    <mergeCell ref="C20:D20"/>
    <mergeCell ref="C21:F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 for CO III</vt:lpstr>
      <vt:lpstr>CO Attainment Analysis</vt:lpstr>
      <vt:lpstr>Data Entry for PO &amp; PSO</vt:lpstr>
      <vt:lpstr>PO &amp; PSO Attainment Analysis</vt:lpstr>
      <vt:lpstr>CO, PO &amp; PSO Final Attainment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2023-05-12T11:28:36Z</dcterms:modified>
</cp:coreProperties>
</file>